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rjeev/Desktop/"/>
    </mc:Choice>
  </mc:AlternateContent>
  <xr:revisionPtr revIDLastSave="0" documentId="8_{CAFF5416-3B3E-6047-8D95-E8C7711913B2}" xr6:coauthVersionLast="45" xr6:coauthVersionMax="45" xr10:uidLastSave="{00000000-0000-0000-0000-000000000000}"/>
  <bookViews>
    <workbookView xWindow="780" yWindow="960" windowWidth="27640" windowHeight="15960" xr2:uid="{A6F4012F-466F-1B49-8993-84ECA2F0BD02}"/>
  </bookViews>
  <sheets>
    <sheet name="Data Sheet" sheetId="1" r:id="rId1"/>
  </sheets>
  <definedNames>
    <definedName name="UPDATE">'Data Sheet'!$E$1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3" i="1" l="1"/>
  <c r="J93" i="1"/>
  <c r="I93" i="1"/>
  <c r="H93" i="1"/>
  <c r="G93" i="1"/>
  <c r="F93" i="1"/>
  <c r="E93" i="1"/>
  <c r="D93" i="1"/>
  <c r="C93" i="1"/>
  <c r="H66" i="1"/>
  <c r="D66" i="1"/>
  <c r="J61" i="1"/>
  <c r="J66" i="1" s="1"/>
  <c r="J65" i="1" s="1"/>
  <c r="I61" i="1"/>
  <c r="I66" i="1" s="1"/>
  <c r="I65" i="1" s="1"/>
  <c r="H61" i="1"/>
  <c r="G61" i="1"/>
  <c r="G66" i="1" s="1"/>
  <c r="F61" i="1"/>
  <c r="F66" i="1" s="1"/>
  <c r="E61" i="1"/>
  <c r="E66" i="1" s="1"/>
  <c r="D61" i="1"/>
  <c r="C61" i="1"/>
  <c r="C66" i="1" s="1"/>
  <c r="B61" i="1"/>
  <c r="B66" i="1" s="1"/>
  <c r="B6" i="1"/>
  <c r="E1" i="1"/>
</calcChain>
</file>

<file path=xl/sharedStrings.xml><?xml version="1.0" encoding="utf-8"?>
<sst xmlns="http://schemas.openxmlformats.org/spreadsheetml/2006/main" count="65" uniqueCount="54">
  <si>
    <t>COMPANY NAME</t>
  </si>
  <si>
    <t>MISHRA DHATU NIGAM LTD</t>
  </si>
  <si>
    <t>LATEST VERSION</t>
  </si>
  <si>
    <t>PLEASE DO NOT MAKE ANY CHANGES TO THIS SHEET</t>
  </si>
  <si>
    <t>CURRENT VERSION</t>
  </si>
  <si>
    <t>META</t>
  </si>
  <si>
    <t>Number of shares</t>
  </si>
  <si>
    <t>Face Value</t>
  </si>
  <si>
    <t>Current Price</t>
  </si>
  <si>
    <t>Market Capitalization</t>
  </si>
  <si>
    <t>PROFIT &amp; LOSS</t>
  </si>
  <si>
    <t>Report Date</t>
  </si>
  <si>
    <t>Sales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</si>
  <si>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</si>
  <si>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</si>
  <si>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</si>
  <si>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</si>
  <si>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</si>
  <si>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</si>
  <si>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</si>
  <si>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Other Income</t>
  </si>
  <si>
    <t>Depreciation</t>
  </si>
  <si>
    <t>Interest</t>
  </si>
  <si>
    <t>Profit before tax</t>
  </si>
  <si>
    <t>Tax</t>
  </si>
  <si>
    <t>Net profit</t>
  </si>
  <si>
    <t>Dividend Amount</t>
  </si>
  <si>
    <t>Quarters</t>
  </si>
  <si>
    <t>Expenses</t>
  </si>
  <si>
    <t>Operating Profit</t>
  </si>
  <si>
    <t>BALANCE SHEET</t>
  </si>
  <si>
    <t>Equity Share Capital</t>
  </si>
  <si>
    <t>Reserves</t>
  </si>
  <si>
    <t>Borrowings</t>
  </si>
  <si>
    <t>Other Liabilities</t>
  </si>
  <si>
    <t>Total</t>
  </si>
  <si>
    <t>Net Block</t>
  </si>
  <si>
    <t>Capital Work in Progress</t>
  </si>
  <si>
    <t>Investments</t>
  </si>
  <si>
    <t>Other Assets</t>
  </si>
  <si>
    <t>Receivables</t>
  </si>
  <si>
    <t>Inventory</t>
  </si>
  <si>
    <t>Cash &amp; Bank</t>
  </si>
  <si>
    <t>No. of Equity Shares</t>
  </si>
  <si>
    <t>New Bonus Shares</t>
  </si>
  <si>
    <t>Face value</t>
  </si>
  <si>
    <t>CASH FLOW:</t>
  </si>
  <si>
    <t>Cash from Operating Activity</t>
  </si>
  <si>
    <t>Cash from Investing Activity</t>
  </si>
  <si>
    <t>Cash from Financing Activity</t>
  </si>
  <si>
    <t>Net Cash Flow</t>
  </si>
  <si>
    <t>PRICE:</t>
  </si>
  <si>
    <t>DERIVED:</t>
  </si>
  <si>
    <t>Adjusted Equity Shares in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</si>
</sst>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 * #,##0.00_ ;_ * \-#,##0.00_ ;_ * &quot;-&quot;??_ ;_ @_ "/>
    <numFmt numFmtId="165" formatCode="[$-409]mmm\-yy;@"/>
    <numFmt numFmtId="166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64" fontId="2" fillId="0" borderId="0" xfId="1" applyFont="1"/>
    <xf numFmtId="164" fontId="3" fillId="0" borderId="0" xfId="3" applyNumberFormat="1" applyAlignment="1" applyProtection="1">
      <alignment horizontal="center"/>
    </xf>
    <xf numFmtId="164" fontId="0" fillId="0" borderId="0" xfId="1" applyFont="1"/>
    <xf numFmtId="164" fontId="5" fillId="2" borderId="0" xfId="2" applyNumberFormat="1" applyFont="1" applyAlignment="1">
      <alignment horizontal="center"/>
    </xf>
    <xf numFmtId="165" fontId="5" fillId="3" borderId="0" xfId="1" applyNumberFormat="1" applyFont="1" applyFill="1"/>
    <xf numFmtId="165" fontId="5" fillId="3" borderId="0" xfId="0" applyNumberFormat="1" applyFont="1" applyFill="1" applyAlignment="1">
      <alignment horizontal="center"/>
    </xf>
    <xf numFmtId="165" fontId="6" fillId="0" borderId="0" xfId="1" applyNumberFormat="1" applyFont="1"/>
    <xf numFmtId="164" fontId="1" fillId="0" borderId="0" xfId="1"/>
    <xf numFmtId="43" fontId="0" fillId="0" borderId="0" xfId="0" applyNumberFormat="1"/>
    <xf numFmtId="166" fontId="1" fillId="0" borderId="0" xfId="1" applyNumberFormat="1"/>
    <xf numFmtId="0" fontId="7" fillId="4" borderId="0" xfId="0" applyFont="1" applyFill="1" applyAlignment="1">
      <alignment horizontal="right" wrapText="1"/>
    </xf>
    <xf numFmtId="43" fontId="0" fillId="0" borderId="0" xfId="1" applyNumberFormat="1" applyFont="1"/>
  </cellXfs>
  <cellStyles count="4">
    <cellStyle name="Accent6" xfId="2" builtinId="49"/>
    <cellStyle name="Comma" xfId="1" builtinId="3"/>
    <cellStyle name="Hyperlink" xfId="3" builtinId="8"/>
    <cellStyle name="Normal" xfId="0" builtinId="0"/>
  </cellStyles>
  <dxfs count="1"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reener.in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B0E2-779B-7144-9A2E-ADE592C6EF02}">
  <dimension ref="A1:L93"/>
  <sheetViews>
    <sheetView tabSelected="1" zoomScale="125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G32" sqref="G32"/>
    </sheetView>
  </sheetViews>
  <sheetFormatPr baseColWidth="10" defaultColWidth="8.83203125" defaultRowHeight="15" x14ac:dyDescent="0.2"/>
  <cols>
    <col min="1" max="1" width="27.6640625" style="3" bestFit="1" customWidth="1"/>
    <col min="2" max="11" width="13.5" style="3" bestFit="1" customWidth="1"/>
    <col min="12" max="16384" width="8.83203125" style="3"/>
  </cols>
  <sheetData>
    <row r="1" spans="1:11" s="1" customFormat="1" x14ac:dyDescent="0.2">
      <c r="A1" s="1" t="s">
        <v>0</v>
      </c>
      <c r="B1" s="1" t="s">
        <v>1</v>
      </c>
      <c r="E1" s="2" t="str">
        <f>IF(B2&lt;&gt;B3, "A NEW VERSION OF THE WORKSHEET IS AVAILABLE", "")</f>
        <v/>
      </c>
      <c r="F1" s="2"/>
      <c r="G1" s="2"/>
      <c r="H1" s="2"/>
      <c r="I1" s="2"/>
      <c r="J1" s="2"/>
      <c r="K1" s="2"/>
    </row>
    <row r="2" spans="1:11" x14ac:dyDescent="0.2">
      <c r="A2" s="1" t="s">
        <v>2</v>
      </c>
      <c r="B2" s="3">
        <v>2.1</v>
      </c>
      <c r="E2" s="4" t="s">
        <v>3</v>
      </c>
      <c r="F2" s="4"/>
      <c r="G2" s="4"/>
      <c r="H2" s="4"/>
      <c r="I2" s="4"/>
      <c r="J2" s="4"/>
      <c r="K2" s="4"/>
    </row>
    <row r="3" spans="1:11" x14ac:dyDescent="0.2">
      <c r="A3" s="1" t="s">
        <v>4</v>
      </c>
      <c r="B3" s="3">
        <v>2.1</v>
      </c>
    </row>
    <row r="4" spans="1:11" x14ac:dyDescent="0.2">
      <c r="A4" s="1"/>
    </row>
    <row r="5" spans="1:11" x14ac:dyDescent="0.2">
      <c r="A5" s="1" t="s">
        <v>5</v>
      </c>
    </row>
    <row r="6" spans="1:11" x14ac:dyDescent="0.2">
      <c r="A6" s="3" t="s">
        <v>6</v>
      </c>
      <c r="B6" s="3">
        <f>IF(B9&gt;0, B9/B8, 0)</f>
        <v>18.733990570081442</v>
      </c>
    </row>
    <row r="7" spans="1:11" x14ac:dyDescent="0.2">
      <c r="A7" s="3" t="s">
        <v>7</v>
      </c>
      <c r="B7">
        <v>10</v>
      </c>
    </row>
    <row r="8" spans="1:11" x14ac:dyDescent="0.2">
      <c r="A8" s="3" t="s">
        <v>8</v>
      </c>
      <c r="B8">
        <v>233.3</v>
      </c>
    </row>
    <row r="9" spans="1:11" x14ac:dyDescent="0.2">
      <c r="A9" s="3" t="s">
        <v>9</v>
      </c>
      <c r="B9">
        <v>4370.6400000000003</v>
      </c>
    </row>
    <row r="15" spans="1:11" x14ac:dyDescent="0.2">
      <c r="A15" s="1" t="s">
        <v>10</v>
      </c>
    </row>
    <row r="16" spans="1:11" s="7" customFormat="1" x14ac:dyDescent="0.2">
      <c r="A16" s="5" t="s">
        <v>11</v>
      </c>
      <c r="B16" s="6">
        <v>40268</v>
      </c>
      <c r="C16" s="6">
        <v>40633</v>
      </c>
      <c r="D16" s="6">
        <v>40999</v>
      </c>
      <c r="E16" s="6">
        <v>41364</v>
      </c>
      <c r="F16" s="6">
        <v>41729</v>
      </c>
      <c r="G16" s="6">
        <v>42094</v>
      </c>
      <c r="H16" s="6">
        <v>42460</v>
      </c>
      <c r="I16" s="6">
        <v>42825</v>
      </c>
      <c r="J16" s="6">
        <v>43190</v>
      </c>
      <c r="K16" s="6">
        <v>43555</v>
      </c>
    </row>
    <row r="17" spans="1:11" s="8" customFormat="1" x14ac:dyDescent="0.2">
      <c r="A17" s="8" t="s">
        <v>12</v>
      </c>
      <c r="B17">
        <v>363.46</v>
      </c>
      <c r="C17">
        <v>407.88</v>
      </c>
      <c r="D17">
        <v>496.3</v>
      </c>
      <c r="E17">
        <v>553.89</v>
      </c>
      <c r="F17">
        <v>554.62</v>
      </c>
      <c r="G17">
        <v>647.37</v>
      </c>
      <c r="H17" s="8">
        <v>716.5</v>
      </c>
      <c r="I17">
        <v>773.28</v>
      </c>
      <c r="J17">
        <v>661.69</v>
      </c>
      <c r="K17">
        <v>710.85</v>
      </c>
    </row>
    <row r="18" spans="1:11" s="8" customFormat="1" x14ac:dyDescent="0.2">
      <c r="A18" s="3" t="s">
        <v>13</v>
      </c>
      <c r="B18">
        <v>135.66</v>
      </c>
      <c r="C18">
        <v>196.68</v>
      </c>
      <c r="D18">
        <v>144.62</v>
      </c>
      <c r="E18">
        <v>177.39</v>
      </c>
      <c r="F18">
        <v>196.08</v>
      </c>
      <c r="G18">
        <v>211.96</v>
      </c>
      <c r="H18" s="8">
        <v>244.91</v>
      </c>
      <c r="I18">
        <v>193.83</v>
      </c>
      <c r="J18">
        <v>153.55000000000001</v>
      </c>
      <c r="K18">
        <v>292.76</v>
      </c>
    </row>
    <row r="19" spans="1:11" s="8" customFormat="1" x14ac:dyDescent="0.2">
      <c r="A19" s="3" t="s">
        <v>14</v>
      </c>
      <c r="B19">
        <v>2.0299999999999998</v>
      </c>
      <c r="C19">
        <v>67.59</v>
      </c>
      <c r="D19">
        <v>-13.02</v>
      </c>
      <c r="E19">
        <v>-21.23</v>
      </c>
      <c r="F19">
        <v>9.56</v>
      </c>
      <c r="G19">
        <v>-7.33</v>
      </c>
      <c r="H19" s="8">
        <v>-37.97</v>
      </c>
      <c r="I19">
        <v>-77.64</v>
      </c>
      <c r="J19">
        <v>35.99</v>
      </c>
      <c r="K19">
        <v>103.99</v>
      </c>
    </row>
    <row r="20" spans="1:11" s="8" customFormat="1" x14ac:dyDescent="0.2">
      <c r="A20" s="3" t="s">
        <v>15</v>
      </c>
      <c r="B20">
        <v>24.42</v>
      </c>
      <c r="C20">
        <v>31.42</v>
      </c>
      <c r="D20">
        <v>35.200000000000003</v>
      </c>
      <c r="E20">
        <v>35.33</v>
      </c>
      <c r="F20">
        <v>43.11</v>
      </c>
      <c r="G20">
        <v>52.37</v>
      </c>
      <c r="H20" s="8">
        <v>52.1</v>
      </c>
      <c r="I20">
        <v>59.3</v>
      </c>
      <c r="J20">
        <v>53.95</v>
      </c>
      <c r="K20">
        <v>54.74</v>
      </c>
    </row>
    <row r="21" spans="1:11" s="8" customFormat="1" x14ac:dyDescent="0.2">
      <c r="A21" s="3" t="s">
        <v>16</v>
      </c>
      <c r="B21">
        <v>45.53</v>
      </c>
      <c r="C21">
        <v>61.11</v>
      </c>
      <c r="D21">
        <v>78.569999999999993</v>
      </c>
      <c r="E21">
        <v>85.11</v>
      </c>
      <c r="F21">
        <v>70.86</v>
      </c>
      <c r="G21">
        <v>71.900000000000006</v>
      </c>
      <c r="H21" s="8">
        <v>84.97</v>
      </c>
      <c r="I21">
        <v>98.19</v>
      </c>
      <c r="J21">
        <v>119.03</v>
      </c>
      <c r="K21">
        <v>126.69</v>
      </c>
    </row>
    <row r="22" spans="1:11" s="8" customFormat="1" x14ac:dyDescent="0.2">
      <c r="A22" s="3" t="s">
        <v>17</v>
      </c>
      <c r="B22">
        <v>92.49</v>
      </c>
      <c r="C22">
        <v>99.49</v>
      </c>
      <c r="D22">
        <v>99.41</v>
      </c>
      <c r="E22">
        <v>95.19</v>
      </c>
      <c r="F22">
        <v>95.26</v>
      </c>
      <c r="G22">
        <v>97.52</v>
      </c>
      <c r="H22" s="8">
        <v>89.46</v>
      </c>
      <c r="I22">
        <v>109.39</v>
      </c>
      <c r="J22">
        <v>128.43</v>
      </c>
      <c r="K22">
        <v>108.52</v>
      </c>
    </row>
    <row r="23" spans="1:11" s="8" customFormat="1" x14ac:dyDescent="0.2">
      <c r="A23" s="3" t="s">
        <v>18</v>
      </c>
      <c r="B23">
        <v>7.4</v>
      </c>
      <c r="C23">
        <v>18.47</v>
      </c>
      <c r="D23">
        <v>15.79</v>
      </c>
      <c r="E23">
        <v>16.829999999999998</v>
      </c>
      <c r="F23">
        <v>32.75</v>
      </c>
      <c r="G23">
        <v>45.28</v>
      </c>
      <c r="H23" s="8">
        <v>35.520000000000003</v>
      </c>
      <c r="I23">
        <v>40.369999999999997</v>
      </c>
      <c r="J23">
        <v>43.02</v>
      </c>
      <c r="K23">
        <v>39.18</v>
      </c>
    </row>
    <row r="24" spans="1:11" s="8" customFormat="1" x14ac:dyDescent="0.2">
      <c r="A24" s="3" t="s">
        <v>19</v>
      </c>
      <c r="B24">
        <v>6</v>
      </c>
      <c r="C24">
        <v>1.1299999999999999</v>
      </c>
      <c r="D24">
        <v>19.510000000000002</v>
      </c>
      <c r="E24">
        <v>11.98</v>
      </c>
      <c r="F24">
        <v>17.05</v>
      </c>
      <c r="G24">
        <v>31.83</v>
      </c>
      <c r="H24" s="8">
        <v>19.55</v>
      </c>
      <c r="I24">
        <v>10.08</v>
      </c>
      <c r="J24">
        <v>9.6999999999999993</v>
      </c>
      <c r="K24">
        <v>10.34</v>
      </c>
    </row>
    <row r="25" spans="1:11" s="8" customFormat="1" x14ac:dyDescent="0.2">
      <c r="A25" s="8" t="s">
        <v>20</v>
      </c>
      <c r="B25">
        <v>18.690000000000001</v>
      </c>
      <c r="C25">
        <v>19.09</v>
      </c>
      <c r="D25">
        <v>22.24</v>
      </c>
      <c r="E25">
        <v>19.86</v>
      </c>
      <c r="F25">
        <v>23.56</v>
      </c>
      <c r="G25">
        <v>22.69</v>
      </c>
      <c r="H25" s="8">
        <v>29</v>
      </c>
      <c r="I25">
        <v>23.38</v>
      </c>
      <c r="J25">
        <v>35.58</v>
      </c>
      <c r="K25">
        <v>36.9</v>
      </c>
    </row>
    <row r="26" spans="1:11" s="8" customFormat="1" x14ac:dyDescent="0.2">
      <c r="A26" s="8" t="s">
        <v>21</v>
      </c>
      <c r="B26">
        <v>3.25</v>
      </c>
      <c r="C26">
        <v>3.89</v>
      </c>
      <c r="D26">
        <v>4.79</v>
      </c>
      <c r="E26">
        <v>5.16</v>
      </c>
      <c r="F26">
        <v>6.04</v>
      </c>
      <c r="G26">
        <v>9.7899999999999991</v>
      </c>
      <c r="H26" s="8">
        <v>14.07</v>
      </c>
      <c r="I26">
        <v>17.66</v>
      </c>
      <c r="J26">
        <v>19.64</v>
      </c>
      <c r="K26">
        <v>23.2</v>
      </c>
    </row>
    <row r="27" spans="1:11" s="8" customFormat="1" x14ac:dyDescent="0.2">
      <c r="A27" s="8" t="s">
        <v>22</v>
      </c>
      <c r="B27">
        <v>1.76</v>
      </c>
      <c r="C27">
        <v>7.19</v>
      </c>
      <c r="D27">
        <v>9.15</v>
      </c>
      <c r="E27">
        <v>7.76</v>
      </c>
      <c r="F27">
        <v>5.05</v>
      </c>
      <c r="G27">
        <v>8.1</v>
      </c>
      <c r="H27" s="8">
        <v>5.03</v>
      </c>
      <c r="I27">
        <v>5.39</v>
      </c>
      <c r="J27">
        <v>9.09</v>
      </c>
      <c r="K27">
        <v>7.2</v>
      </c>
    </row>
    <row r="28" spans="1:11" s="8" customFormat="1" x14ac:dyDescent="0.2">
      <c r="A28" s="8" t="s">
        <v>23</v>
      </c>
      <c r="B28">
        <v>67.67</v>
      </c>
      <c r="C28">
        <v>75.180000000000007</v>
      </c>
      <c r="D28">
        <v>98.5</v>
      </c>
      <c r="E28">
        <v>117.78</v>
      </c>
      <c r="F28">
        <v>121.43</v>
      </c>
      <c r="G28">
        <v>133.99</v>
      </c>
      <c r="H28" s="8">
        <v>161.84</v>
      </c>
      <c r="I28">
        <v>186.36</v>
      </c>
      <c r="J28">
        <v>198.25</v>
      </c>
      <c r="K28">
        <v>191.04</v>
      </c>
    </row>
    <row r="29" spans="1:11" s="8" customFormat="1" x14ac:dyDescent="0.2">
      <c r="A29" s="8" t="s">
        <v>24</v>
      </c>
      <c r="B29">
        <v>23.54</v>
      </c>
      <c r="C29">
        <v>24.83</v>
      </c>
      <c r="D29">
        <v>29.91</v>
      </c>
      <c r="E29">
        <v>35.47</v>
      </c>
      <c r="F29">
        <v>32.869999999999997</v>
      </c>
      <c r="G29">
        <v>26.5</v>
      </c>
      <c r="H29" s="8">
        <v>34.58</v>
      </c>
      <c r="I29">
        <v>62.25</v>
      </c>
      <c r="J29">
        <v>58.79</v>
      </c>
      <c r="K29">
        <v>49.33</v>
      </c>
    </row>
    <row r="30" spans="1:11" s="8" customFormat="1" x14ac:dyDescent="0.2">
      <c r="A30" s="8" t="s">
        <v>25</v>
      </c>
      <c r="B30">
        <v>44.62</v>
      </c>
      <c r="C30">
        <v>50.42</v>
      </c>
      <c r="D30">
        <v>68.45</v>
      </c>
      <c r="E30">
        <v>82.52</v>
      </c>
      <c r="F30">
        <v>82.46</v>
      </c>
      <c r="G30">
        <v>99.16</v>
      </c>
      <c r="H30" s="8">
        <v>119.37</v>
      </c>
      <c r="I30">
        <v>126.31</v>
      </c>
      <c r="J30">
        <v>131.26</v>
      </c>
      <c r="K30">
        <v>130.56</v>
      </c>
    </row>
    <row r="31" spans="1:11" s="8" customFormat="1" x14ac:dyDescent="0.2">
      <c r="A31" s="8" t="s">
        <v>26</v>
      </c>
      <c r="B31">
        <v>8.93</v>
      </c>
      <c r="C31"/>
      <c r="D31"/>
      <c r="E31"/>
      <c r="F31"/>
      <c r="G31"/>
      <c r="I31">
        <v>37.9</v>
      </c>
      <c r="J31">
        <v>39.340000000000003</v>
      </c>
      <c r="K31">
        <v>41.03</v>
      </c>
    </row>
    <row r="32" spans="1:11" s="8" customForma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8"/>
    </row>
    <row r="34" spans="1:11" x14ac:dyDescent="0.2">
      <c r="A34" s="8"/>
    </row>
    <row r="35" spans="1:11" x14ac:dyDescent="0.2">
      <c r="A35" s="8"/>
    </row>
    <row r="36" spans="1:11" x14ac:dyDescent="0.2">
      <c r="A36" s="8"/>
    </row>
    <row r="37" spans="1:11" x14ac:dyDescent="0.2">
      <c r="A37" s="8"/>
    </row>
    <row r="38" spans="1:11" x14ac:dyDescent="0.2">
      <c r="A38" s="8"/>
    </row>
    <row r="39" spans="1:11" x14ac:dyDescent="0.2">
      <c r="A39" s="8"/>
    </row>
    <row r="40" spans="1:11" x14ac:dyDescent="0.2">
      <c r="A40" s="1" t="s">
        <v>27</v>
      </c>
    </row>
    <row r="41" spans="1:11" s="7" customFormat="1" x14ac:dyDescent="0.2">
      <c r="A41" s="5" t="s">
        <v>11</v>
      </c>
      <c r="B41" s="6">
        <v>43008</v>
      </c>
      <c r="C41" s="6">
        <v>43100</v>
      </c>
      <c r="D41" s="6">
        <v>43190</v>
      </c>
      <c r="E41" s="6">
        <v>43281</v>
      </c>
      <c r="F41" s="6">
        <v>43373</v>
      </c>
      <c r="G41" s="6">
        <v>43465</v>
      </c>
      <c r="H41" s="6">
        <v>43555</v>
      </c>
      <c r="I41" s="6">
        <v>43646</v>
      </c>
      <c r="J41" s="6">
        <v>43738</v>
      </c>
      <c r="K41" s="6">
        <v>43830</v>
      </c>
    </row>
    <row r="42" spans="1:11" s="8" customFormat="1" x14ac:dyDescent="0.2">
      <c r="A42" s="8" t="s">
        <v>12</v>
      </c>
      <c r="B42">
        <v>115.94</v>
      </c>
      <c r="C42">
        <v>147.13999999999999</v>
      </c>
      <c r="D42">
        <v>310.86</v>
      </c>
      <c r="E42">
        <v>106.01</v>
      </c>
      <c r="F42">
        <v>115.16</v>
      </c>
      <c r="G42">
        <v>153.24</v>
      </c>
      <c r="H42">
        <v>336.43</v>
      </c>
      <c r="I42">
        <v>132.15</v>
      </c>
      <c r="J42">
        <v>170.21</v>
      </c>
      <c r="K42">
        <v>206.89</v>
      </c>
    </row>
    <row r="43" spans="1:11" s="8" customFormat="1" x14ac:dyDescent="0.2">
      <c r="A43" s="8" t="s">
        <v>28</v>
      </c>
      <c r="B43">
        <v>87.46</v>
      </c>
      <c r="C43">
        <v>116.92</v>
      </c>
      <c r="D43">
        <v>195.44</v>
      </c>
      <c r="E43">
        <v>84.92</v>
      </c>
      <c r="F43">
        <v>80.349999999999994</v>
      </c>
      <c r="G43">
        <v>136.11000000000001</v>
      </c>
      <c r="H43">
        <v>225.74</v>
      </c>
      <c r="I43">
        <v>94.78</v>
      </c>
      <c r="J43">
        <v>117.31</v>
      </c>
      <c r="K43">
        <v>149.62</v>
      </c>
    </row>
    <row r="44" spans="1:11" s="8" customFormat="1" x14ac:dyDescent="0.2">
      <c r="A44" s="8" t="s">
        <v>20</v>
      </c>
      <c r="B44">
        <v>6.57</v>
      </c>
      <c r="C44">
        <v>12.51</v>
      </c>
      <c r="D44">
        <v>10.47</v>
      </c>
      <c r="E44">
        <v>6.57</v>
      </c>
      <c r="F44">
        <v>4.4400000000000004</v>
      </c>
      <c r="G44">
        <v>13.52</v>
      </c>
      <c r="H44">
        <v>12.36</v>
      </c>
      <c r="I44">
        <v>6.4</v>
      </c>
      <c r="J44">
        <v>6.48</v>
      </c>
      <c r="K44">
        <v>9.3800000000000008</v>
      </c>
    </row>
    <row r="45" spans="1:11" s="8" customFormat="1" x14ac:dyDescent="0.2">
      <c r="A45" s="8" t="s">
        <v>21</v>
      </c>
      <c r="B45">
        <v>4.7300000000000004</v>
      </c>
      <c r="C45">
        <v>5.0599999999999996</v>
      </c>
      <c r="D45">
        <v>5.21</v>
      </c>
      <c r="E45">
        <v>5.22</v>
      </c>
      <c r="F45">
        <v>6.02</v>
      </c>
      <c r="G45">
        <v>5.99</v>
      </c>
      <c r="H45">
        <v>5.97</v>
      </c>
      <c r="I45">
        <v>6.08</v>
      </c>
      <c r="J45">
        <v>6.3</v>
      </c>
      <c r="K45">
        <v>7.11</v>
      </c>
    </row>
    <row r="46" spans="1:11" s="8" customFormat="1" x14ac:dyDescent="0.2">
      <c r="A46" s="8" t="s">
        <v>22</v>
      </c>
      <c r="B46">
        <v>0.77</v>
      </c>
      <c r="C46">
        <v>3.48</v>
      </c>
      <c r="D46">
        <v>3.56</v>
      </c>
      <c r="E46">
        <v>1.24</v>
      </c>
      <c r="F46">
        <v>1.1200000000000001</v>
      </c>
      <c r="G46">
        <v>1.77</v>
      </c>
      <c r="H46">
        <v>2.23</v>
      </c>
      <c r="I46">
        <v>1.74</v>
      </c>
      <c r="J46">
        <v>1.1000000000000001</v>
      </c>
      <c r="K46">
        <v>1.1000000000000001</v>
      </c>
    </row>
    <row r="47" spans="1:11" s="8" customFormat="1" x14ac:dyDescent="0.2">
      <c r="A47" s="8" t="s">
        <v>23</v>
      </c>
      <c r="B47">
        <v>29.55</v>
      </c>
      <c r="C47">
        <v>34.19</v>
      </c>
      <c r="D47">
        <v>117.12</v>
      </c>
      <c r="E47">
        <v>21.2</v>
      </c>
      <c r="F47">
        <v>32.11</v>
      </c>
      <c r="G47">
        <v>22.89</v>
      </c>
      <c r="H47">
        <v>114.85</v>
      </c>
      <c r="I47">
        <v>35.950000000000003</v>
      </c>
      <c r="J47">
        <v>51.98</v>
      </c>
      <c r="K47">
        <v>58.44</v>
      </c>
    </row>
    <row r="48" spans="1:11" s="8" customFormat="1" x14ac:dyDescent="0.2">
      <c r="A48" s="8" t="s">
        <v>24</v>
      </c>
      <c r="B48">
        <v>10.44</v>
      </c>
      <c r="C48">
        <v>7.71</v>
      </c>
      <c r="D48">
        <v>39.630000000000003</v>
      </c>
      <c r="E48">
        <v>8.3699999999999992</v>
      </c>
      <c r="F48">
        <v>11.57</v>
      </c>
      <c r="G48">
        <v>5.99</v>
      </c>
      <c r="H48">
        <v>34.56</v>
      </c>
      <c r="I48">
        <v>12.96</v>
      </c>
      <c r="J48">
        <v>16.14</v>
      </c>
      <c r="K48">
        <v>-2.06</v>
      </c>
    </row>
    <row r="49" spans="1:11" s="8" customFormat="1" x14ac:dyDescent="0.2">
      <c r="A49" s="8" t="s">
        <v>25</v>
      </c>
      <c r="B49">
        <v>19.11</v>
      </c>
      <c r="C49">
        <v>26.48</v>
      </c>
      <c r="D49">
        <v>77.489999999999995</v>
      </c>
      <c r="E49">
        <v>12.82</v>
      </c>
      <c r="F49">
        <v>20.54</v>
      </c>
      <c r="G49">
        <v>16.91</v>
      </c>
      <c r="H49">
        <v>80.290000000000006</v>
      </c>
      <c r="I49">
        <v>23</v>
      </c>
      <c r="J49">
        <v>35.85</v>
      </c>
      <c r="K49">
        <v>60.5</v>
      </c>
    </row>
    <row r="50" spans="1:11" x14ac:dyDescent="0.2">
      <c r="A50" s="8" t="s">
        <v>29</v>
      </c>
      <c r="B50">
        <v>28.48</v>
      </c>
      <c r="C50">
        <v>30.22</v>
      </c>
      <c r="D50">
        <v>115.42</v>
      </c>
      <c r="E50">
        <v>21.09</v>
      </c>
      <c r="F50">
        <v>34.81</v>
      </c>
      <c r="G50">
        <v>17.13</v>
      </c>
      <c r="H50">
        <v>110.69</v>
      </c>
      <c r="I50">
        <v>37.369999999999997</v>
      </c>
      <c r="J50">
        <v>52.9</v>
      </c>
      <c r="K50">
        <v>57.27</v>
      </c>
    </row>
    <row r="51" spans="1:11" x14ac:dyDescent="0.2">
      <c r="A51" s="8"/>
    </row>
    <row r="52" spans="1:11" x14ac:dyDescent="0.2">
      <c r="A52" s="8"/>
    </row>
    <row r="53" spans="1:11" x14ac:dyDescent="0.2">
      <c r="A53" s="8"/>
    </row>
    <row r="54" spans="1:11" x14ac:dyDescent="0.2">
      <c r="A54" s="8"/>
    </row>
    <row r="55" spans="1:11" x14ac:dyDescent="0.2">
      <c r="A55" s="1" t="s">
        <v>30</v>
      </c>
    </row>
    <row r="56" spans="1:11" s="7" customFormat="1" x14ac:dyDescent="0.2">
      <c r="A56" s="5" t="s">
        <v>11</v>
      </c>
      <c r="B56" s="6">
        <v>40268</v>
      </c>
      <c r="C56" s="6">
        <v>40633</v>
      </c>
      <c r="D56" s="6">
        <v>40999</v>
      </c>
      <c r="E56" s="6">
        <v>41364</v>
      </c>
      <c r="F56" s="6">
        <v>41729</v>
      </c>
      <c r="G56" s="6">
        <v>42094</v>
      </c>
      <c r="H56" s="6">
        <v>42460</v>
      </c>
      <c r="I56" s="6">
        <v>42825</v>
      </c>
      <c r="J56" s="6">
        <v>43190</v>
      </c>
      <c r="K56" s="6">
        <v>43555</v>
      </c>
    </row>
    <row r="57" spans="1:11" x14ac:dyDescent="0.2">
      <c r="A57" s="8" t="s">
        <v>31</v>
      </c>
      <c r="B57">
        <v>146.34</v>
      </c>
      <c r="C57" s="3">
        <v>183.34</v>
      </c>
      <c r="D57" s="3">
        <v>183.34</v>
      </c>
      <c r="E57" s="3">
        <v>187.34</v>
      </c>
      <c r="F57" s="3">
        <v>187.34</v>
      </c>
      <c r="G57" s="3">
        <v>187.34</v>
      </c>
      <c r="H57" s="3">
        <v>187.34</v>
      </c>
      <c r="I57">
        <v>187.34</v>
      </c>
      <c r="J57">
        <v>187.34</v>
      </c>
      <c r="K57">
        <v>187.34</v>
      </c>
    </row>
    <row r="58" spans="1:11" x14ac:dyDescent="0.2">
      <c r="A58" s="8" t="s">
        <v>32</v>
      </c>
      <c r="B58">
        <v>127.59</v>
      </c>
      <c r="C58">
        <v>154.61000000000001</v>
      </c>
      <c r="D58">
        <v>180.45</v>
      </c>
      <c r="E58">
        <v>219.43</v>
      </c>
      <c r="F58">
        <v>257.79000000000002</v>
      </c>
      <c r="G58">
        <v>352.72</v>
      </c>
      <c r="H58" s="3">
        <v>432.33</v>
      </c>
      <c r="I58">
        <v>517</v>
      </c>
      <c r="J58">
        <v>601.70000000000005</v>
      </c>
      <c r="K58">
        <v>647.37</v>
      </c>
    </row>
    <row r="59" spans="1:11" x14ac:dyDescent="0.2">
      <c r="A59" s="8" t="s">
        <v>33</v>
      </c>
      <c r="B59">
        <v>44.37</v>
      </c>
      <c r="C59">
        <v>36.07</v>
      </c>
      <c r="D59">
        <v>112.72</v>
      </c>
      <c r="E59">
        <v>79.930000000000007</v>
      </c>
      <c r="F59">
        <v>56.57</v>
      </c>
      <c r="G59">
        <v>58.88</v>
      </c>
      <c r="H59" s="3">
        <v>13.07</v>
      </c>
      <c r="I59">
        <v>21.29</v>
      </c>
      <c r="J59">
        <v>92.85</v>
      </c>
      <c r="K59">
        <v>106.66</v>
      </c>
    </row>
    <row r="60" spans="1:11" x14ac:dyDescent="0.2">
      <c r="A60" s="8" t="s">
        <v>34</v>
      </c>
      <c r="B60">
        <v>482</v>
      </c>
      <c r="C60">
        <v>522.79</v>
      </c>
      <c r="D60">
        <v>530.30999999999995</v>
      </c>
      <c r="E60">
        <v>904.26</v>
      </c>
      <c r="F60">
        <v>852.87</v>
      </c>
      <c r="G60">
        <v>570.27</v>
      </c>
      <c r="H60" s="3">
        <v>491.45</v>
      </c>
      <c r="I60">
        <v>383.56</v>
      </c>
      <c r="J60">
        <v>489.17</v>
      </c>
      <c r="K60">
        <v>888.01</v>
      </c>
    </row>
    <row r="61" spans="1:11" s="1" customFormat="1" x14ac:dyDescent="0.2">
      <c r="A61" s="1" t="s">
        <v>35</v>
      </c>
      <c r="B61">
        <f>SUM(B57:B60)+37</f>
        <v>837.3</v>
      </c>
      <c r="C61">
        <f t="shared" ref="C61:I61" si="0">SUM(C57:C60)</f>
        <v>896.81</v>
      </c>
      <c r="D61" s="9">
        <f>SUM(D57:D60)+4</f>
        <v>1010.8199999999999</v>
      </c>
      <c r="E61">
        <f t="shared" si="0"/>
        <v>1390.96</v>
      </c>
      <c r="F61">
        <f t="shared" si="0"/>
        <v>1354.57</v>
      </c>
      <c r="G61">
        <f t="shared" si="0"/>
        <v>1169.21</v>
      </c>
      <c r="H61" s="8">
        <f>SUM(H57:H60)</f>
        <v>1124.19</v>
      </c>
      <c r="I61">
        <f t="shared" si="0"/>
        <v>1109.19</v>
      </c>
      <c r="J61">
        <f>SUM(J57:J60)</f>
        <v>1371.0600000000002</v>
      </c>
      <c r="K61">
        <v>1829.38</v>
      </c>
    </row>
    <row r="62" spans="1:11" x14ac:dyDescent="0.2">
      <c r="A62" s="8" t="s">
        <v>36</v>
      </c>
      <c r="B62">
        <v>36.770000000000003</v>
      </c>
      <c r="C62">
        <v>55.26</v>
      </c>
      <c r="D62">
        <v>60.68</v>
      </c>
      <c r="E62">
        <v>68.17</v>
      </c>
      <c r="F62">
        <v>115.47</v>
      </c>
      <c r="G62">
        <v>244.28</v>
      </c>
      <c r="H62" s="3">
        <v>262.95</v>
      </c>
      <c r="I62">
        <v>327.38</v>
      </c>
      <c r="J62">
        <v>344.43</v>
      </c>
      <c r="K62">
        <v>424.95</v>
      </c>
    </row>
    <row r="63" spans="1:11" x14ac:dyDescent="0.2">
      <c r="A63" s="8" t="s">
        <v>37</v>
      </c>
      <c r="B63">
        <v>15.5</v>
      </c>
      <c r="C63">
        <v>9.39</v>
      </c>
      <c r="D63">
        <v>10.220000000000001</v>
      </c>
      <c r="E63">
        <v>135.02000000000001</v>
      </c>
      <c r="F63">
        <v>117.93</v>
      </c>
      <c r="G63">
        <v>9.94</v>
      </c>
      <c r="H63" s="3">
        <v>6.69</v>
      </c>
      <c r="I63">
        <v>6.21</v>
      </c>
      <c r="J63">
        <v>64.989999999999995</v>
      </c>
      <c r="K63">
        <v>175.05</v>
      </c>
    </row>
    <row r="64" spans="1:11" x14ac:dyDescent="0.2">
      <c r="A64" s="8" t="s">
        <v>38</v>
      </c>
      <c r="B64">
        <v>2.1</v>
      </c>
      <c r="C64">
        <v>2.1</v>
      </c>
      <c r="D64">
        <v>2.1</v>
      </c>
      <c r="E64">
        <v>2.1</v>
      </c>
      <c r="F64">
        <v>2.1</v>
      </c>
      <c r="G64">
        <v>2.1</v>
      </c>
      <c r="H64" s="10">
        <v>2.1</v>
      </c>
      <c r="I64">
        <v>2.1</v>
      </c>
      <c r="J64">
        <v>2.1</v>
      </c>
      <c r="K64">
        <v>2.1</v>
      </c>
    </row>
    <row r="65" spans="1:12" x14ac:dyDescent="0.2">
      <c r="A65" s="8" t="s">
        <v>39</v>
      </c>
      <c r="B65">
        <v>782.93</v>
      </c>
      <c r="C65">
        <v>830.06</v>
      </c>
      <c r="D65">
        <v>937.84</v>
      </c>
      <c r="E65">
        <v>1185.6600000000001</v>
      </c>
      <c r="F65">
        <v>1119.07</v>
      </c>
      <c r="G65">
        <v>913.38</v>
      </c>
      <c r="H65" s="3">
        <v>852.44</v>
      </c>
      <c r="I65">
        <f t="shared" ref="I65:J65" si="1">I66-(I64+I63+I62)</f>
        <v>773.5</v>
      </c>
      <c r="J65">
        <f t="shared" si="1"/>
        <v>959.54000000000019</v>
      </c>
      <c r="K65">
        <v>1227.28</v>
      </c>
    </row>
    <row r="66" spans="1:12" s="1" customFormat="1" x14ac:dyDescent="0.2">
      <c r="A66" s="1" t="s">
        <v>35</v>
      </c>
      <c r="B66">
        <f>B61</f>
        <v>837.3</v>
      </c>
      <c r="C66">
        <f t="shared" ref="C66:J66" si="2">C61</f>
        <v>896.81</v>
      </c>
      <c r="D66">
        <f t="shared" si="2"/>
        <v>1010.8199999999999</v>
      </c>
      <c r="E66">
        <f t="shared" si="2"/>
        <v>1390.96</v>
      </c>
      <c r="F66">
        <f t="shared" si="2"/>
        <v>1354.57</v>
      </c>
      <c r="G66">
        <f t="shared" si="2"/>
        <v>1169.21</v>
      </c>
      <c r="H66">
        <f t="shared" si="2"/>
        <v>1124.19</v>
      </c>
      <c r="I66">
        <f t="shared" si="2"/>
        <v>1109.19</v>
      </c>
      <c r="J66">
        <f t="shared" si="2"/>
        <v>1371.0600000000002</v>
      </c>
      <c r="K66">
        <v>1829.38</v>
      </c>
    </row>
    <row r="67" spans="1:12" s="8" customFormat="1" x14ac:dyDescent="0.2">
      <c r="A67" s="8" t="s">
        <v>40</v>
      </c>
      <c r="B67">
        <v>107.54</v>
      </c>
      <c r="C67">
        <v>104.06</v>
      </c>
      <c r="D67">
        <v>135.22999999999999</v>
      </c>
      <c r="E67">
        <v>267.38</v>
      </c>
      <c r="F67">
        <v>243.63</v>
      </c>
      <c r="G67">
        <v>220.08</v>
      </c>
      <c r="H67" s="8">
        <v>209.05</v>
      </c>
      <c r="I67">
        <v>288.52999999999997</v>
      </c>
      <c r="J67">
        <v>413.43</v>
      </c>
      <c r="K67">
        <v>352.24</v>
      </c>
    </row>
    <row r="68" spans="1:12" x14ac:dyDescent="0.2">
      <c r="A68" s="8" t="s">
        <v>41</v>
      </c>
      <c r="B68">
        <v>320.45999999999998</v>
      </c>
      <c r="C68">
        <v>392.26</v>
      </c>
      <c r="D68">
        <v>443.36</v>
      </c>
      <c r="E68">
        <v>482.93</v>
      </c>
      <c r="F68">
        <v>452.79</v>
      </c>
      <c r="G68">
        <v>423.02</v>
      </c>
      <c r="H68" s="3">
        <v>288.55</v>
      </c>
      <c r="I68">
        <v>206.04</v>
      </c>
      <c r="J68">
        <v>241.38</v>
      </c>
      <c r="K68">
        <v>508.84</v>
      </c>
    </row>
    <row r="69" spans="1:12" x14ac:dyDescent="0.2">
      <c r="A69" s="3" t="s">
        <v>42</v>
      </c>
      <c r="B69">
        <v>240.33</v>
      </c>
      <c r="C69">
        <v>188.46</v>
      </c>
      <c r="D69">
        <v>150.36000000000001</v>
      </c>
      <c r="E69">
        <v>172.98</v>
      </c>
      <c r="F69">
        <v>105.65</v>
      </c>
      <c r="G69">
        <v>89.4</v>
      </c>
      <c r="H69" s="3">
        <v>195.86</v>
      </c>
      <c r="I69">
        <v>207.93</v>
      </c>
      <c r="J69">
        <v>180.08</v>
      </c>
      <c r="K69">
        <v>197.99</v>
      </c>
    </row>
    <row r="70" spans="1:12" x14ac:dyDescent="0.2">
      <c r="A70" s="3" t="s">
        <v>43</v>
      </c>
      <c r="B70">
        <v>1463400</v>
      </c>
      <c r="C70">
        <v>1833400</v>
      </c>
      <c r="D70">
        <v>1833400</v>
      </c>
      <c r="E70">
        <v>1873400</v>
      </c>
      <c r="F70">
        <v>1873400</v>
      </c>
      <c r="G70">
        <v>1873400</v>
      </c>
      <c r="H70">
        <v>1873400</v>
      </c>
      <c r="I70">
        <v>1873400</v>
      </c>
      <c r="J70">
        <v>187340000</v>
      </c>
      <c r="K70">
        <v>187340000</v>
      </c>
    </row>
    <row r="71" spans="1:12" x14ac:dyDescent="0.2">
      <c r="A71" s="3" t="s">
        <v>44</v>
      </c>
      <c r="C71"/>
      <c r="D71"/>
      <c r="E71"/>
      <c r="F71"/>
      <c r="K71"/>
    </row>
    <row r="72" spans="1:12" x14ac:dyDescent="0.2">
      <c r="A72" s="3" t="s">
        <v>45</v>
      </c>
      <c r="B72">
        <v>1000</v>
      </c>
      <c r="C72">
        <v>1000</v>
      </c>
      <c r="D72">
        <v>1000</v>
      </c>
      <c r="E72">
        <v>1000</v>
      </c>
      <c r="F72">
        <v>1000</v>
      </c>
      <c r="G72">
        <v>1000</v>
      </c>
      <c r="H72">
        <v>1000</v>
      </c>
      <c r="I72">
        <v>1000</v>
      </c>
      <c r="J72">
        <v>10</v>
      </c>
      <c r="K72">
        <v>10</v>
      </c>
    </row>
    <row r="73" spans="1:12" x14ac:dyDescent="0.2">
      <c r="A73" s="8"/>
    </row>
    <row r="74" spans="1:12" x14ac:dyDescent="0.2">
      <c r="A74" s="8"/>
      <c r="L74" s="11"/>
    </row>
    <row r="75" spans="1:12" x14ac:dyDescent="0.2">
      <c r="A75" s="8"/>
    </row>
    <row r="76" spans="1:12" x14ac:dyDescent="0.2">
      <c r="A76" s="8"/>
    </row>
    <row r="77" spans="1:12" x14ac:dyDescent="0.2">
      <c r="A77" s="8"/>
    </row>
    <row r="78" spans="1:12" x14ac:dyDescent="0.2">
      <c r="A78" s="8"/>
    </row>
    <row r="79" spans="1:12" x14ac:dyDescent="0.2">
      <c r="A79" s="8"/>
    </row>
    <row r="80" spans="1:12" x14ac:dyDescent="0.2">
      <c r="A80" s="1" t="s">
        <v>46</v>
      </c>
    </row>
    <row r="81" spans="1:11" s="7" customFormat="1" x14ac:dyDescent="0.2">
      <c r="A81" s="5" t="s">
        <v>11</v>
      </c>
      <c r="B81" s="6">
        <v>40268</v>
      </c>
      <c r="C81" s="6">
        <v>40633</v>
      </c>
      <c r="D81" s="6">
        <v>40999</v>
      </c>
      <c r="E81" s="6">
        <v>41364</v>
      </c>
      <c r="F81" s="6">
        <v>41729</v>
      </c>
      <c r="G81" s="6">
        <v>42094</v>
      </c>
      <c r="H81" s="6">
        <v>40268</v>
      </c>
      <c r="I81" s="6">
        <v>42825</v>
      </c>
      <c r="J81" s="6">
        <v>43190</v>
      </c>
      <c r="K81" s="6">
        <v>43555</v>
      </c>
    </row>
    <row r="82" spans="1:11" s="1" customFormat="1" x14ac:dyDescent="0.2">
      <c r="A82" s="8" t="s">
        <v>47</v>
      </c>
      <c r="B82">
        <v>76.239999999999995</v>
      </c>
      <c r="C82">
        <v>-25.15</v>
      </c>
      <c r="D82">
        <v>-67.069999999999993</v>
      </c>
      <c r="E82">
        <v>185.55</v>
      </c>
      <c r="F82">
        <v>-1.99</v>
      </c>
      <c r="G82">
        <v>47.14</v>
      </c>
      <c r="H82">
        <v>215.9</v>
      </c>
      <c r="I82">
        <v>118.94</v>
      </c>
      <c r="J82" s="8">
        <v>20.260000000000002</v>
      </c>
      <c r="K82">
        <v>296.02</v>
      </c>
    </row>
    <row r="83" spans="1:11" s="8" customFormat="1" x14ac:dyDescent="0.2">
      <c r="A83" s="8" t="s">
        <v>48</v>
      </c>
      <c r="B83">
        <v>17.829999999999998</v>
      </c>
      <c r="C83">
        <v>-8.65</v>
      </c>
      <c r="D83">
        <v>-3.53</v>
      </c>
      <c r="E83">
        <v>-113.47</v>
      </c>
      <c r="F83">
        <v>-18</v>
      </c>
      <c r="G83">
        <v>-9.49</v>
      </c>
      <c r="H83">
        <v>-106.67</v>
      </c>
      <c r="I83">
        <v>-64.849999999999994</v>
      </c>
      <c r="J83">
        <v>-78.05</v>
      </c>
      <c r="K83">
        <v>-205.37</v>
      </c>
    </row>
    <row r="84" spans="1:11" s="8" customFormat="1" x14ac:dyDescent="0.2">
      <c r="A84" s="8" t="s">
        <v>49</v>
      </c>
      <c r="B84">
        <v>25.48</v>
      </c>
      <c r="C84">
        <v>-18.059999999999999</v>
      </c>
      <c r="D84">
        <v>-31.2</v>
      </c>
      <c r="E84">
        <v>-49.45</v>
      </c>
      <c r="F84">
        <v>-47.35</v>
      </c>
      <c r="G84">
        <v>-42.89</v>
      </c>
      <c r="H84">
        <v>-90.27</v>
      </c>
      <c r="I84">
        <v>-42.52</v>
      </c>
      <c r="J84" s="8">
        <v>24.9</v>
      </c>
      <c r="K84">
        <v>-77.959999999999994</v>
      </c>
    </row>
    <row r="85" spans="1:11" s="1" customFormat="1" x14ac:dyDescent="0.2">
      <c r="A85" s="8" t="s">
        <v>50</v>
      </c>
      <c r="B85">
        <v>119.91</v>
      </c>
      <c r="C85">
        <v>-51.86</v>
      </c>
      <c r="D85">
        <v>-101.8</v>
      </c>
      <c r="E85">
        <v>22.62</v>
      </c>
      <c r="F85">
        <v>-67.33</v>
      </c>
      <c r="G85">
        <v>-5.25</v>
      </c>
      <c r="H85">
        <v>18.96</v>
      </c>
      <c r="I85" s="8">
        <v>11.57</v>
      </c>
      <c r="J85" s="8">
        <v>-32.9</v>
      </c>
      <c r="K85">
        <v>12.7</v>
      </c>
    </row>
    <row r="86" spans="1:11" x14ac:dyDescent="0.2">
      <c r="A86" s="8"/>
    </row>
    <row r="87" spans="1:11" x14ac:dyDescent="0.2">
      <c r="A87" s="8"/>
    </row>
    <row r="88" spans="1:11" x14ac:dyDescent="0.2">
      <c r="A88" s="8"/>
    </row>
    <row r="89" spans="1:11" x14ac:dyDescent="0.2">
      <c r="A89" s="8"/>
    </row>
    <row r="90" spans="1:11" s="1" customFormat="1" x14ac:dyDescent="0.2">
      <c r="A90" s="1" t="s">
        <v>51</v>
      </c>
      <c r="B90"/>
      <c r="C90"/>
      <c r="D90"/>
      <c r="E90"/>
      <c r="F90"/>
      <c r="G90"/>
      <c r="H90"/>
      <c r="I90"/>
      <c r="J90"/>
      <c r="K90">
        <v>141.1</v>
      </c>
    </row>
    <row r="92" spans="1:11" s="1" customFormat="1" x14ac:dyDescent="0.2">
      <c r="A92" s="1" t="s">
        <v>52</v>
      </c>
    </row>
    <row r="93" spans="1:11" x14ac:dyDescent="0.2">
      <c r="A93" s="3" t="s">
        <v>53</v>
      </c>
      <c r="B93" s="12">
        <v>14.63</v>
      </c>
      <c r="C93" s="12">
        <f>IF($B7&gt;0,(C70*C72/$B7)+SUM(D71:$K71),0)/10000000</f>
        <v>18.334</v>
      </c>
      <c r="D93" s="12">
        <f>IF($B7&gt;0,(D70*D72/$B7)+SUM(E71:$K71),0)/10000000</f>
        <v>18.334</v>
      </c>
      <c r="E93" s="12">
        <f>IF($B7&gt;0,(E70*E72/$B7)+SUM(F71:$K71),0)/10000000</f>
        <v>18.734000000000002</v>
      </c>
      <c r="F93" s="12">
        <f>IF($B7&gt;0,(F70*F72/$B7)+SUM(G71:$K71),0)/10000000</f>
        <v>18.734000000000002</v>
      </c>
      <c r="G93" s="12">
        <f>IF($B7&gt;0,(G70*G72/$B7)+SUM(B71:$K71),0)/10000000</f>
        <v>18.734000000000002</v>
      </c>
      <c r="H93" s="12">
        <f>IF($B7&gt;0,(B70*B72/$B7)+SUM(I71:$K71),0)/10000000</f>
        <v>14.634</v>
      </c>
      <c r="I93" s="12">
        <f>IF($B7&gt;0,(I70*I72/$B7)+SUM(J71:$K71),0)/10000000</f>
        <v>18.734000000000002</v>
      </c>
      <c r="J93" s="12">
        <f>IF($B7&gt;0,(J70*J72/$B7)+SUM(K71:$K71),0)/10000000</f>
        <v>18.734000000000002</v>
      </c>
      <c r="K93" s="12">
        <f>IF($B7&gt;0,(K70*K72/$B7),0)/10000000</f>
        <v>18.734000000000002</v>
      </c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 xr:uid="{83306F59-7A6D-2E46-B7FB-E3203C48F76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Sheet</vt:lpstr>
      <vt:lpstr>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2020-03-09T02:19:42Z</dcterms:created>
  <dcterms:modified xsi:type="dcterms:W3CDTF">2020-03-09T02:20:01Z</dcterms:modified>
</cp:coreProperties>
</file>