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65f30d3ac891e2/Documents/"/>
    </mc:Choice>
  </mc:AlternateContent>
  <xr:revisionPtr revIDLastSave="1" documentId="8_{E5215921-AEFB-4703-BB1E-3E5B66496AD6}" xr6:coauthVersionLast="47" xr6:coauthVersionMax="47" xr10:uidLastSave="{CB8DF76D-6A31-45D1-B100-88702C3527DE}"/>
  <bookViews>
    <workbookView xWindow="-108" yWindow="-108" windowWidth="23256" windowHeight="12456" xr2:uid="{89EF7253-F454-41E9-8C73-7213D4A7C4A6}"/>
  </bookViews>
  <sheets>
    <sheet name="DEEPAK NITR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6" i="1"/>
  <c r="F20" i="1" s="1"/>
  <c r="F40" i="1" s="1"/>
  <c r="G15" i="1"/>
  <c r="H15" i="1" s="1"/>
  <c r="H45" i="1"/>
  <c r="I45" i="1"/>
  <c r="J45" i="1"/>
  <c r="G45" i="1"/>
  <c r="D33" i="1"/>
  <c r="D32" i="1"/>
  <c r="D31" i="1"/>
  <c r="G16" i="1" l="1"/>
  <c r="G20" i="1" s="1"/>
  <c r="G40" i="1" s="1"/>
  <c r="G46" i="1" s="1"/>
  <c r="I15" i="1"/>
  <c r="H16" i="1"/>
  <c r="H19" i="1"/>
  <c r="J15" i="1" l="1"/>
  <c r="J16" i="1" s="1"/>
  <c r="I16" i="1"/>
  <c r="I19" i="1"/>
  <c r="H20" i="1"/>
  <c r="H40" i="1" s="1"/>
  <c r="H46" i="1" s="1"/>
  <c r="J19" i="1" l="1"/>
  <c r="I20" i="1"/>
  <c r="I40" i="1" s="1"/>
  <c r="I46" i="1" s="1"/>
  <c r="J20" i="1" l="1"/>
  <c r="J40" i="1" s="1"/>
  <c r="J41" i="1" s="1"/>
  <c r="J47" i="1" s="1"/>
  <c r="J46" i="1" l="1"/>
  <c r="F48" i="1"/>
  <c r="D55" i="1" s="1"/>
  <c r="D57" i="1" s="1"/>
</calcChain>
</file>

<file path=xl/sharedStrings.xml><?xml version="1.0" encoding="utf-8"?>
<sst xmlns="http://schemas.openxmlformats.org/spreadsheetml/2006/main" count="50" uniqueCount="40">
  <si>
    <t xml:space="preserve">DISCOUNTED CASH FLOW MODEL </t>
  </si>
  <si>
    <t>ASSUMPTIONS 1</t>
  </si>
  <si>
    <t>ASSUMPTIONS 2</t>
  </si>
  <si>
    <t>Growth rate</t>
  </si>
  <si>
    <t>WACC</t>
  </si>
  <si>
    <t>ev/ebitda</t>
  </si>
  <si>
    <t>Tax Rate</t>
  </si>
  <si>
    <t>Gsec yield</t>
  </si>
  <si>
    <t>Cost of Debt</t>
  </si>
  <si>
    <t>Beta</t>
  </si>
  <si>
    <t>Market Return</t>
  </si>
  <si>
    <t>Equity Value</t>
  </si>
  <si>
    <t>Debt Value</t>
  </si>
  <si>
    <t>FREE CASH FLOWS</t>
  </si>
  <si>
    <t>EBIT</t>
  </si>
  <si>
    <t>TAX</t>
  </si>
  <si>
    <t>D/A</t>
  </si>
  <si>
    <t>CAPEX</t>
  </si>
  <si>
    <t>WC changes</t>
  </si>
  <si>
    <t>PERIOD</t>
  </si>
  <si>
    <t>Cost of Equity</t>
  </si>
  <si>
    <t>Equity Vlaue</t>
  </si>
  <si>
    <t>E/D+E</t>
  </si>
  <si>
    <t>D/D+E</t>
  </si>
  <si>
    <t>TERMINAL VALUE</t>
  </si>
  <si>
    <t>DISCOUNTING</t>
  </si>
  <si>
    <t>DISCOUNT FACTOR</t>
  </si>
  <si>
    <t>PV of FCF</t>
  </si>
  <si>
    <t>pv of TV</t>
  </si>
  <si>
    <t>ENTERPRISE VALUE</t>
  </si>
  <si>
    <t>EV to Equity Value</t>
  </si>
  <si>
    <t>CASH</t>
  </si>
  <si>
    <t>MARKETABLE SECURITIES</t>
  </si>
  <si>
    <t>SHORT TERM DEBT</t>
  </si>
  <si>
    <t>LONG TERM DEBT</t>
  </si>
  <si>
    <t>EQUITY VALUE</t>
  </si>
  <si>
    <t>FREE CASH FLOW</t>
  </si>
  <si>
    <t>OUTSTANDING SHARE</t>
  </si>
  <si>
    <t>PRICE PER SHARE</t>
  </si>
  <si>
    <t>EBIT GROWTH 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</si>
</sst>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1" fillId="2" borderId="0" xfId="3" applyAlignment="1"/>
    <xf numFmtId="0" fontId="2" fillId="0" borderId="1" xfId="2"/>
    <xf numFmtId="0" fontId="0" fillId="0" borderId="0" xfId="0" applyAlignment="1">
      <alignment horizontal="left"/>
    </xf>
    <xf numFmtId="0" fontId="1" fillId="4" borderId="0" xfId="5"/>
    <xf numFmtId="9" fontId="0" fillId="0" borderId="0" xfId="0" applyNumberFormat="1"/>
    <xf numFmtId="10" fontId="0" fillId="0" borderId="0" xfId="0" applyNumberFormat="1"/>
    <xf numFmtId="2" fontId="1" fillId="4" borderId="0" xfId="5" applyNumberFormat="1"/>
    <xf numFmtId="1" fontId="0" fillId="0" borderId="0" xfId="0" applyNumberFormat="1"/>
    <xf numFmtId="1" fontId="2" fillId="0" borderId="1" xfId="2" applyNumberFormat="1"/>
    <xf numFmtId="1" fontId="1" fillId="4" borderId="0" xfId="5" applyNumberFormat="1"/>
    <xf numFmtId="10" fontId="1" fillId="4" borderId="1" xfId="5" applyNumberFormat="1" applyBorder="1" applyAlignment="1">
      <alignment horizontal="center"/>
    </xf>
    <xf numFmtId="0" fontId="2" fillId="0" borderId="1" xfId="2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10" fontId="2" fillId="0" borderId="1" xfId="2" applyNumberForma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164" fontId="2" fillId="0" borderId="1" xfId="2" applyNumberFormat="1" applyAlignment="1">
      <alignment horizontal="center"/>
    </xf>
    <xf numFmtId="0" fontId="0" fillId="2" borderId="0" xfId="3" applyFont="1" applyAlignment="1">
      <alignment horizontal="center"/>
    </xf>
    <xf numFmtId="0" fontId="1" fillId="2" borderId="0" xfId="3" applyAlignment="1">
      <alignment horizontal="center"/>
    </xf>
    <xf numFmtId="0" fontId="0" fillId="2" borderId="0" xfId="3" applyFont="1" applyAlignment="1">
      <alignment horizontal="right"/>
    </xf>
    <xf numFmtId="0" fontId="1" fillId="2" borderId="0" xfId="3" applyAlignment="1">
      <alignment horizontal="right"/>
    </xf>
    <xf numFmtId="0" fontId="1" fillId="3" borderId="0" xfId="4" applyAlignment="1">
      <alignment horizontal="center"/>
    </xf>
  </cellXfs>
  <cellStyles count="6">
    <cellStyle name="20% - Accent1" xfId="3" builtinId="30"/>
    <cellStyle name="20% - Accent2" xfId="5" builtinId="34"/>
    <cellStyle name="40% - Accent1" xfId="4" builtinId="31"/>
    <cellStyle name="Normal" xfId="0" builtinId="0"/>
    <cellStyle name="Percent" xfId="1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1F70-1603-44AF-836B-C33D5E19C1EE}">
  <dimension ref="B1:Q58"/>
  <sheetViews>
    <sheetView showGridLines="0" tabSelected="1" workbookViewId="0">
      <selection activeCell="M18" sqref="M18"/>
    </sheetView>
  </sheetViews>
  <sheetFormatPr defaultRowHeight="14.4" x14ac:dyDescent="0.3"/>
  <cols>
    <col min="2" max="2" width="17" bestFit="1" customWidth="1"/>
    <col min="6" max="6" width="14.5546875" bestFit="1" customWidth="1"/>
    <col min="8" max="8" width="12" bestFit="1" customWidth="1"/>
    <col min="10" max="10" width="8.88671875" customWidth="1"/>
    <col min="16" max="16" width="34.88671875" customWidth="1"/>
  </cols>
  <sheetData>
    <row r="1" spans="2:17" x14ac:dyDescent="0.3">
      <c r="B1" s="24" t="s">
        <v>0</v>
      </c>
      <c r="C1" s="25"/>
      <c r="D1" s="25"/>
      <c r="E1" s="25"/>
      <c r="F1" s="25"/>
      <c r="G1" s="25"/>
    </row>
    <row r="3" spans="2:17" x14ac:dyDescent="0.3">
      <c r="B3" t="s">
        <v>1</v>
      </c>
      <c r="F3" t="s">
        <v>2</v>
      </c>
    </row>
    <row r="4" spans="2:17" x14ac:dyDescent="0.3">
      <c r="B4" t="s">
        <v>3</v>
      </c>
      <c r="C4" s="5">
        <v>0.06</v>
      </c>
      <c r="F4" t="s">
        <v>9</v>
      </c>
      <c r="G4">
        <v>1.3</v>
      </c>
    </row>
    <row r="5" spans="2:17" x14ac:dyDescent="0.3">
      <c r="B5" t="s">
        <v>5</v>
      </c>
      <c r="C5">
        <v>18</v>
      </c>
      <c r="F5" t="s">
        <v>10</v>
      </c>
      <c r="G5" s="5">
        <v>0.12</v>
      </c>
    </row>
    <row r="6" spans="2:17" x14ac:dyDescent="0.3">
      <c r="B6" t="s">
        <v>6</v>
      </c>
      <c r="C6" s="5">
        <v>0.26</v>
      </c>
      <c r="F6" t="s">
        <v>11</v>
      </c>
      <c r="G6">
        <v>2256</v>
      </c>
    </row>
    <row r="7" spans="2:17" x14ac:dyDescent="0.3">
      <c r="B7" t="s">
        <v>7</v>
      </c>
      <c r="C7" s="6">
        <v>7.4999999999999997E-2</v>
      </c>
      <c r="F7" t="s">
        <v>12</v>
      </c>
      <c r="G7">
        <v>250</v>
      </c>
    </row>
    <row r="8" spans="2:17" x14ac:dyDescent="0.3">
      <c r="B8" t="s">
        <v>8</v>
      </c>
      <c r="C8">
        <v>32</v>
      </c>
    </row>
    <row r="9" spans="2:17" x14ac:dyDescent="0.3">
      <c r="B9" t="s">
        <v>39</v>
      </c>
      <c r="C9" s="5">
        <v>0.2</v>
      </c>
    </row>
    <row r="12" spans="2:17" x14ac:dyDescent="0.3">
      <c r="B12" s="26" t="s">
        <v>19</v>
      </c>
      <c r="C12" s="27"/>
      <c r="D12" s="27"/>
      <c r="E12" s="27"/>
      <c r="F12" s="1">
        <v>0</v>
      </c>
      <c r="G12" s="1">
        <v>1</v>
      </c>
      <c r="H12" s="1">
        <v>2</v>
      </c>
      <c r="I12" s="1">
        <v>3</v>
      </c>
      <c r="J12" s="1">
        <v>4</v>
      </c>
    </row>
    <row r="14" spans="2:17" x14ac:dyDescent="0.3">
      <c r="B14" s="28" t="s">
        <v>13</v>
      </c>
      <c r="C14" s="28"/>
      <c r="D14" s="28"/>
      <c r="E14" s="28"/>
    </row>
    <row r="15" spans="2:17" x14ac:dyDescent="0.3">
      <c r="B15" s="16" t="s">
        <v>14</v>
      </c>
      <c r="C15" s="16"/>
      <c r="D15" s="16"/>
      <c r="E15" s="16"/>
      <c r="F15" s="8">
        <v>645</v>
      </c>
      <c r="G15" s="8">
        <f>F15+F15*$C$9</f>
        <v>774</v>
      </c>
      <c r="H15" s="8">
        <f>G15+G15*$C$9</f>
        <v>928.8</v>
      </c>
      <c r="I15" s="8">
        <f t="shared" ref="I15:J15" si="0">H15+H15*$C$9</f>
        <v>1114.56</v>
      </c>
      <c r="J15" s="8">
        <f t="shared" si="0"/>
        <v>1337.472</v>
      </c>
      <c r="Q15" s="8"/>
    </row>
    <row r="16" spans="2:17" x14ac:dyDescent="0.3">
      <c r="B16" s="16" t="s">
        <v>15</v>
      </c>
      <c r="C16" s="16"/>
      <c r="D16" s="16"/>
      <c r="E16" s="16"/>
      <c r="F16" s="8">
        <f>F15*$C$6</f>
        <v>167.70000000000002</v>
      </c>
      <c r="G16" s="8">
        <f t="shared" ref="G16:J16" si="1">G15*$C$6</f>
        <v>201.24</v>
      </c>
      <c r="H16" s="8">
        <f t="shared" si="1"/>
        <v>241.488</v>
      </c>
      <c r="I16" s="8">
        <f t="shared" si="1"/>
        <v>289.78559999999999</v>
      </c>
      <c r="J16" s="8">
        <f t="shared" si="1"/>
        <v>347.74272000000002</v>
      </c>
      <c r="Q16" s="8"/>
    </row>
    <row r="17" spans="2:10" x14ac:dyDescent="0.3">
      <c r="B17" s="16" t="s">
        <v>16</v>
      </c>
      <c r="C17" s="16"/>
      <c r="D17" s="16"/>
      <c r="E17" s="16"/>
      <c r="F17">
        <v>178</v>
      </c>
      <c r="G17">
        <v>178</v>
      </c>
      <c r="H17">
        <v>178</v>
      </c>
      <c r="I17">
        <v>178</v>
      </c>
      <c r="J17">
        <v>178</v>
      </c>
    </row>
    <row r="18" spans="2:10" x14ac:dyDescent="0.3">
      <c r="B18" s="16" t="s">
        <v>17</v>
      </c>
      <c r="C18" s="16"/>
      <c r="D18" s="16"/>
      <c r="E18" s="16"/>
      <c r="F18">
        <v>-420</v>
      </c>
      <c r="G18">
        <v>-420</v>
      </c>
      <c r="H18">
        <v>-420</v>
      </c>
      <c r="I18">
        <v>-420</v>
      </c>
      <c r="J18">
        <v>-420</v>
      </c>
    </row>
    <row r="19" spans="2:10" x14ac:dyDescent="0.3">
      <c r="B19" s="17" t="s">
        <v>18</v>
      </c>
      <c r="C19" s="17"/>
      <c r="D19" s="17"/>
      <c r="E19" s="17"/>
      <c r="F19">
        <v>-83</v>
      </c>
      <c r="G19" s="8">
        <f>F19-F19*10%</f>
        <v>-74.7</v>
      </c>
      <c r="H19" s="8">
        <f>G19-G19*10%</f>
        <v>-67.23</v>
      </c>
      <c r="I19" s="8">
        <f t="shared" ref="I19:J19" si="2">H19-H19*10%</f>
        <v>-60.507000000000005</v>
      </c>
      <c r="J19" s="8">
        <f t="shared" si="2"/>
        <v>-54.456300000000006</v>
      </c>
    </row>
    <row r="20" spans="2:10" ht="15" thickBot="1" x14ac:dyDescent="0.35">
      <c r="B20" s="12" t="s">
        <v>13</v>
      </c>
      <c r="C20" s="12"/>
      <c r="D20" s="12"/>
      <c r="E20" s="12"/>
      <c r="F20" s="2">
        <f>SUM(F15:F19)</f>
        <v>487.70000000000005</v>
      </c>
      <c r="G20" s="9">
        <f t="shared" ref="G20:J20" si="3">SUM(G15:G19)</f>
        <v>658.54</v>
      </c>
      <c r="H20" s="9">
        <f t="shared" si="3"/>
        <v>861.05799999999999</v>
      </c>
      <c r="I20" s="9">
        <f t="shared" si="3"/>
        <v>1101.8385999999998</v>
      </c>
      <c r="J20" s="9">
        <f t="shared" si="3"/>
        <v>1388.7584199999999</v>
      </c>
    </row>
    <row r="21" spans="2:10" ht="15" thickTop="1" x14ac:dyDescent="0.3"/>
    <row r="23" spans="2:10" x14ac:dyDescent="0.3">
      <c r="B23" s="24" t="s">
        <v>4</v>
      </c>
      <c r="C23" s="25"/>
      <c r="D23" s="25"/>
      <c r="E23" s="25"/>
    </row>
    <row r="24" spans="2:10" x14ac:dyDescent="0.3">
      <c r="B24" s="16" t="s">
        <v>21</v>
      </c>
      <c r="C24" s="16"/>
      <c r="D24" s="18">
        <v>2256</v>
      </c>
      <c r="E24" s="18"/>
    </row>
    <row r="25" spans="2:10" x14ac:dyDescent="0.3">
      <c r="B25" s="16" t="s">
        <v>12</v>
      </c>
      <c r="C25" s="16"/>
      <c r="D25" s="18">
        <v>260</v>
      </c>
      <c r="E25" s="18"/>
    </row>
    <row r="26" spans="2:10" x14ac:dyDescent="0.3">
      <c r="B26" s="16" t="s">
        <v>8</v>
      </c>
      <c r="C26" s="16"/>
      <c r="D26" s="19">
        <v>0.08</v>
      </c>
      <c r="E26" s="18"/>
    </row>
    <row r="27" spans="2:10" x14ac:dyDescent="0.3">
      <c r="B27" s="16" t="s">
        <v>6</v>
      </c>
      <c r="C27" s="16"/>
      <c r="D27" s="19">
        <v>0.26</v>
      </c>
      <c r="E27" s="18"/>
    </row>
    <row r="28" spans="2:10" x14ac:dyDescent="0.3">
      <c r="B28" s="16" t="s">
        <v>7</v>
      </c>
      <c r="C28" s="16"/>
      <c r="D28" s="20">
        <v>7.4999999999999997E-2</v>
      </c>
      <c r="E28" s="18"/>
    </row>
    <row r="29" spans="2:10" x14ac:dyDescent="0.3">
      <c r="B29" s="16" t="s">
        <v>9</v>
      </c>
      <c r="C29" s="16"/>
      <c r="D29" s="18">
        <v>1.3</v>
      </c>
      <c r="E29" s="18"/>
    </row>
    <row r="30" spans="2:10" x14ac:dyDescent="0.3">
      <c r="B30" s="17" t="s">
        <v>10</v>
      </c>
      <c r="C30" s="17"/>
      <c r="D30" s="19">
        <v>0.12</v>
      </c>
      <c r="E30" s="18"/>
    </row>
    <row r="31" spans="2:10" ht="15" thickBot="1" x14ac:dyDescent="0.35">
      <c r="B31" s="12" t="s">
        <v>20</v>
      </c>
      <c r="C31" s="12"/>
      <c r="D31" s="11">
        <f>D28+D29*(D30-D28)</f>
        <v>0.13350000000000001</v>
      </c>
      <c r="E31" s="11"/>
    </row>
    <row r="32" spans="2:10" ht="15" thickTop="1" x14ac:dyDescent="0.3">
      <c r="B32" t="s">
        <v>22</v>
      </c>
      <c r="D32" s="13">
        <f>D24/SUM(D24:E25)</f>
        <v>0.89666136724960255</v>
      </c>
      <c r="E32" s="13"/>
    </row>
    <row r="33" spans="2:17" x14ac:dyDescent="0.3">
      <c r="B33" t="s">
        <v>23</v>
      </c>
      <c r="D33" s="14">
        <f>D25/SUM(D24:E25)</f>
        <v>0.10333863275039745</v>
      </c>
      <c r="E33" s="14"/>
    </row>
    <row r="34" spans="2:17" ht="15" thickBot="1" x14ac:dyDescent="0.35">
      <c r="B34" s="12" t="s">
        <v>4</v>
      </c>
      <c r="C34" s="12"/>
      <c r="D34" s="15">
        <v>9.0499999999999997E-2</v>
      </c>
      <c r="E34" s="12"/>
    </row>
    <row r="35" spans="2:17" ht="15" thickTop="1" x14ac:dyDescent="0.3"/>
    <row r="37" spans="2:17" x14ac:dyDescent="0.3">
      <c r="B37" s="24" t="s">
        <v>24</v>
      </c>
      <c r="C37" s="24"/>
      <c r="D37" s="24"/>
      <c r="E37" s="24"/>
      <c r="F37" s="24"/>
      <c r="G37" s="24"/>
      <c r="H37" s="24"/>
      <c r="I37" s="24"/>
      <c r="J37" s="24"/>
    </row>
    <row r="39" spans="2:17" x14ac:dyDescent="0.3">
      <c r="B39" s="26" t="s">
        <v>19</v>
      </c>
      <c r="C39" s="27"/>
      <c r="D39" s="27"/>
      <c r="E39" s="27"/>
      <c r="F39" s="1">
        <v>0</v>
      </c>
      <c r="G39" s="1">
        <v>1</v>
      </c>
      <c r="H39" s="1">
        <v>2</v>
      </c>
      <c r="I39" s="1">
        <v>3</v>
      </c>
      <c r="J39" s="1">
        <v>4</v>
      </c>
    </row>
    <row r="40" spans="2:17" x14ac:dyDescent="0.3">
      <c r="B40" s="16" t="s">
        <v>36</v>
      </c>
      <c r="C40" s="16"/>
      <c r="D40" s="16"/>
      <c r="E40" s="16"/>
      <c r="F40" s="10">
        <f>F20</f>
        <v>487.70000000000005</v>
      </c>
      <c r="G40" s="10">
        <f t="shared" ref="G40:J40" si="4">G20</f>
        <v>658.54</v>
      </c>
      <c r="H40" s="10">
        <f t="shared" si="4"/>
        <v>861.05799999999999</v>
      </c>
      <c r="I40" s="10">
        <f t="shared" si="4"/>
        <v>1101.8385999999998</v>
      </c>
      <c r="J40" s="10">
        <f t="shared" si="4"/>
        <v>1388.7584199999999</v>
      </c>
    </row>
    <row r="41" spans="2:17" ht="15" thickBot="1" x14ac:dyDescent="0.35">
      <c r="B41" s="12" t="s">
        <v>24</v>
      </c>
      <c r="C41" s="12"/>
      <c r="D41" s="12"/>
      <c r="E41" s="12"/>
      <c r="F41" s="2"/>
      <c r="G41" s="2"/>
      <c r="H41" s="2"/>
      <c r="I41" s="2"/>
      <c r="J41" s="2">
        <f>(J40*(1+C4))/(D34-C4)</f>
        <v>48265.046727868859</v>
      </c>
    </row>
    <row r="42" spans="2:17" ht="15" thickTop="1" x14ac:dyDescent="0.3"/>
    <row r="44" spans="2:17" x14ac:dyDescent="0.3">
      <c r="B44" s="24" t="s">
        <v>25</v>
      </c>
      <c r="C44" s="24"/>
      <c r="D44" s="24"/>
      <c r="E44" s="24"/>
      <c r="F44" s="24"/>
      <c r="G44" s="24"/>
      <c r="H44" s="24"/>
      <c r="I44" s="24"/>
      <c r="J44" s="24"/>
    </row>
    <row r="45" spans="2:17" x14ac:dyDescent="0.3">
      <c r="B45" s="16" t="s">
        <v>26</v>
      </c>
      <c r="C45" s="16"/>
      <c r="D45" s="16"/>
      <c r="E45" s="16"/>
      <c r="F45" s="4"/>
      <c r="G45" s="7">
        <f>1/(1+$D$34)^G39</f>
        <v>0.9170105456212746</v>
      </c>
      <c r="H45" s="7">
        <f t="shared" ref="H45:J45" si="5">1/(1+$D$34)^H39</f>
        <v>0.84090834078062782</v>
      </c>
      <c r="I45" s="7">
        <f t="shared" si="5"/>
        <v>0.77112181639672428</v>
      </c>
      <c r="J45" s="7">
        <f t="shared" si="5"/>
        <v>0.70712683759442851</v>
      </c>
    </row>
    <row r="46" spans="2:17" x14ac:dyDescent="0.3">
      <c r="B46" s="16" t="s">
        <v>27</v>
      </c>
      <c r="C46" s="16"/>
      <c r="D46" s="16"/>
      <c r="E46" s="3"/>
      <c r="F46" s="4"/>
      <c r="G46" s="10">
        <f>G45*G40</f>
        <v>603.88812471343419</v>
      </c>
      <c r="H46" s="10">
        <f t="shared" ref="H46:J46" si="6">H45*H40</f>
        <v>724.07085409588581</v>
      </c>
      <c r="I46" s="10">
        <f t="shared" si="6"/>
        <v>849.65178260802361</v>
      </c>
      <c r="J46" s="10">
        <f t="shared" si="6"/>
        <v>982.02834971723507</v>
      </c>
      <c r="Q46" s="8"/>
    </row>
    <row r="47" spans="2:17" x14ac:dyDescent="0.3">
      <c r="B47" s="16" t="s">
        <v>28</v>
      </c>
      <c r="C47" s="16"/>
      <c r="D47" s="16"/>
      <c r="E47" s="3"/>
      <c r="G47" s="8"/>
      <c r="H47" s="8"/>
      <c r="I47" s="8"/>
      <c r="J47" s="10">
        <f>J41*J45</f>
        <v>34129.509859025224</v>
      </c>
      <c r="Q47" s="8"/>
    </row>
    <row r="48" spans="2:17" ht="15" thickBot="1" x14ac:dyDescent="0.35">
      <c r="B48" s="12" t="s">
        <v>29</v>
      </c>
      <c r="C48" s="12"/>
      <c r="D48" s="12"/>
      <c r="E48" s="12"/>
      <c r="F48" s="9">
        <f>SUM(G46:P47)</f>
        <v>37289.148970159804</v>
      </c>
    </row>
    <row r="49" spans="2:5" ht="15" thickTop="1" x14ac:dyDescent="0.3"/>
    <row r="50" spans="2:5" x14ac:dyDescent="0.3">
      <c r="B50" s="24" t="s">
        <v>30</v>
      </c>
      <c r="C50" s="25"/>
      <c r="D50" s="25"/>
      <c r="E50" s="25"/>
    </row>
    <row r="51" spans="2:5" x14ac:dyDescent="0.3">
      <c r="B51" s="16" t="s">
        <v>31</v>
      </c>
      <c r="C51" s="16"/>
      <c r="D51" s="18">
        <v>7.4</v>
      </c>
      <c r="E51" s="18"/>
    </row>
    <row r="52" spans="2:5" x14ac:dyDescent="0.3">
      <c r="B52" s="16" t="s">
        <v>32</v>
      </c>
      <c r="C52" s="16"/>
      <c r="D52" s="18">
        <v>436</v>
      </c>
      <c r="E52" s="18"/>
    </row>
    <row r="53" spans="2:5" x14ac:dyDescent="0.3">
      <c r="B53" s="16" t="s">
        <v>33</v>
      </c>
      <c r="C53" s="16"/>
      <c r="D53" s="18">
        <v>12</v>
      </c>
      <c r="E53" s="18"/>
    </row>
    <row r="54" spans="2:5" x14ac:dyDescent="0.3">
      <c r="B54" s="17" t="s">
        <v>34</v>
      </c>
      <c r="C54" s="17"/>
      <c r="D54" s="18">
        <v>12</v>
      </c>
      <c r="E54" s="18"/>
    </row>
    <row r="55" spans="2:5" ht="15" thickBot="1" x14ac:dyDescent="0.35">
      <c r="B55" s="12" t="s">
        <v>35</v>
      </c>
      <c r="C55" s="12"/>
      <c r="D55" s="23">
        <f>F48+SUM(D51:E52)-SUM(D53:E54)</f>
        <v>37708.548970159805</v>
      </c>
      <c r="E55" s="23"/>
    </row>
    <row r="56" spans="2:5" ht="15" thickTop="1" x14ac:dyDescent="0.3">
      <c r="B56" s="21" t="s">
        <v>37</v>
      </c>
      <c r="C56" s="21"/>
      <c r="D56" s="22">
        <v>13.6</v>
      </c>
      <c r="E56" s="22"/>
    </row>
    <row r="57" spans="2:5" ht="15" thickBot="1" x14ac:dyDescent="0.35">
      <c r="B57" s="12" t="s">
        <v>38</v>
      </c>
      <c r="C57" s="12"/>
      <c r="D57" s="23">
        <f>D55/D56</f>
        <v>2772.6874242764566</v>
      </c>
      <c r="E57" s="23"/>
    </row>
    <row r="58" spans="2:5" ht="15" thickTop="1" x14ac:dyDescent="0.3"/>
  </sheetData>
  <mergeCells count="54">
    <mergeCell ref="B1:G1"/>
    <mergeCell ref="B12:E12"/>
    <mergeCell ref="B14:E14"/>
    <mergeCell ref="B20:E20"/>
    <mergeCell ref="B51:C51"/>
    <mergeCell ref="B52:C52"/>
    <mergeCell ref="B53:C53"/>
    <mergeCell ref="B48:E48"/>
    <mergeCell ref="B50:E50"/>
    <mergeCell ref="B45:E45"/>
    <mergeCell ref="B46:D46"/>
    <mergeCell ref="B47:D47"/>
    <mergeCell ref="B37:J37"/>
    <mergeCell ref="B44:J44"/>
    <mergeCell ref="B23:E23"/>
    <mergeCell ref="B39:E39"/>
    <mergeCell ref="B40:E40"/>
    <mergeCell ref="B41:E41"/>
    <mergeCell ref="B24:C24"/>
    <mergeCell ref="B15:E15"/>
    <mergeCell ref="B16:E16"/>
    <mergeCell ref="B17:E17"/>
    <mergeCell ref="B18:E18"/>
    <mergeCell ref="B19:E19"/>
    <mergeCell ref="B56:C56"/>
    <mergeCell ref="B57:C57"/>
    <mergeCell ref="D56:E56"/>
    <mergeCell ref="D51:E51"/>
    <mergeCell ref="D52:E52"/>
    <mergeCell ref="D53:E53"/>
    <mergeCell ref="D54:E54"/>
    <mergeCell ref="D57:E57"/>
    <mergeCell ref="B55:C55"/>
    <mergeCell ref="D55:E55"/>
    <mergeCell ref="B54:C54"/>
    <mergeCell ref="B28:C28"/>
    <mergeCell ref="B29:C29"/>
    <mergeCell ref="B30:C30"/>
    <mergeCell ref="D24:E24"/>
    <mergeCell ref="D25:E25"/>
    <mergeCell ref="D26:E26"/>
    <mergeCell ref="D27:E27"/>
    <mergeCell ref="D28:E28"/>
    <mergeCell ref="D29:E29"/>
    <mergeCell ref="D30:E30"/>
    <mergeCell ref="B25:C25"/>
    <mergeCell ref="B26:C26"/>
    <mergeCell ref="B27:C27"/>
    <mergeCell ref="D31:E31"/>
    <mergeCell ref="B31:C31"/>
    <mergeCell ref="D32:E32"/>
    <mergeCell ref="D33:E33"/>
    <mergeCell ref="B34:C34"/>
    <mergeCell ref="D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DEEPAK NITRITE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BULL</dc:creator>
  <cp:lastModifiedBy>ishaan malshe</cp:lastModifiedBy>
  <dcterms:created xsi:type="dcterms:W3CDTF">2022-10-18T06:31:11Z</dcterms:created>
  <dcterms:modified xsi:type="dcterms:W3CDTF">2022-10-18T08:32:40Z</dcterms:modified>
</cp:coreProperties>
</file>