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Dhiraj working in March 2020" sheetId="1" r:id="rId1"/>
  </sheets>
  <calcPr calcId="145621"/>
</workbook>
</file>

<file path=xl/calcChain.xml><?xml version="1.0" encoding="utf-8"?>
<calcChain xmlns="http://schemas.openxmlformats.org/spreadsheetml/2006/main">
  <c r="O29" i="1" l="1"/>
  <c r="O22" i="1" s="1"/>
  <c r="M29" i="1"/>
  <c r="M26" i="1" s="1"/>
  <c r="Q26" i="1" s="1"/>
  <c r="K29" i="1"/>
  <c r="K23" i="1" s="1"/>
  <c r="Q23" i="1" s="1"/>
  <c r="H29" i="1"/>
  <c r="P29" i="1" s="1"/>
  <c r="P20" i="1" s="1"/>
  <c r="G29" i="1"/>
  <c r="F29" i="1"/>
  <c r="N29" i="1" s="1"/>
  <c r="N12" i="1" s="1"/>
  <c r="E29" i="1"/>
  <c r="D29" i="1"/>
  <c r="L29" i="1" s="1"/>
  <c r="L7" i="1" s="1"/>
  <c r="C29" i="1"/>
  <c r="B29" i="1"/>
  <c r="J29" i="1" s="1"/>
  <c r="J8" i="1" s="1"/>
  <c r="Q8" i="1" s="1"/>
  <c r="P28" i="1"/>
  <c r="O28" i="1"/>
  <c r="N28" i="1"/>
  <c r="M28" i="1"/>
  <c r="L28" i="1"/>
  <c r="K28" i="1"/>
  <c r="J28" i="1"/>
  <c r="I26" i="1"/>
  <c r="M25" i="1"/>
  <c r="Q25" i="1" s="1"/>
  <c r="I25" i="1"/>
  <c r="Q24" i="1"/>
  <c r="M24" i="1"/>
  <c r="I24" i="1"/>
  <c r="M23" i="1"/>
  <c r="I23" i="1"/>
  <c r="M22" i="1"/>
  <c r="K22" i="1"/>
  <c r="Q22" i="1" s="1"/>
  <c r="I22" i="1"/>
  <c r="O21" i="1"/>
  <c r="M21" i="1"/>
  <c r="Q21" i="1" s="1"/>
  <c r="K21" i="1"/>
  <c r="I21" i="1"/>
  <c r="O20" i="1"/>
  <c r="M20" i="1"/>
  <c r="K20" i="1"/>
  <c r="I20" i="1"/>
  <c r="P19" i="1"/>
  <c r="O19" i="1"/>
  <c r="M19" i="1"/>
  <c r="K19" i="1"/>
  <c r="Q19" i="1" s="1"/>
  <c r="I19" i="1"/>
  <c r="P18" i="1"/>
  <c r="O18" i="1"/>
  <c r="M18" i="1"/>
  <c r="K18" i="1"/>
  <c r="Q18" i="1" s="1"/>
  <c r="I18" i="1"/>
  <c r="P17" i="1"/>
  <c r="O17" i="1"/>
  <c r="M17" i="1"/>
  <c r="K17" i="1"/>
  <c r="Q17" i="1" s="1"/>
  <c r="I17" i="1"/>
  <c r="P16" i="1"/>
  <c r="O16" i="1"/>
  <c r="M16" i="1"/>
  <c r="K16" i="1"/>
  <c r="Q16" i="1" s="1"/>
  <c r="I16" i="1"/>
  <c r="P15" i="1"/>
  <c r="O15" i="1"/>
  <c r="M15" i="1"/>
  <c r="K15" i="1"/>
  <c r="Q15" i="1" s="1"/>
  <c r="I15" i="1"/>
  <c r="P14" i="1"/>
  <c r="O14" i="1"/>
  <c r="M14" i="1"/>
  <c r="K14" i="1"/>
  <c r="Q14" i="1" s="1"/>
  <c r="I14" i="1"/>
  <c r="P13" i="1"/>
  <c r="O13" i="1"/>
  <c r="M13" i="1"/>
  <c r="K13" i="1"/>
  <c r="Q13" i="1" s="1"/>
  <c r="I13" i="1"/>
  <c r="P12" i="1"/>
  <c r="O12" i="1"/>
  <c r="M12" i="1"/>
  <c r="K12" i="1"/>
  <c r="Q12" i="1" s="1"/>
  <c r="I12" i="1"/>
  <c r="P11" i="1"/>
  <c r="O11" i="1"/>
  <c r="N11" i="1"/>
  <c r="M11" i="1"/>
  <c r="Q11" i="1" s="1"/>
  <c r="K11" i="1"/>
  <c r="I11" i="1"/>
  <c r="P10" i="1"/>
  <c r="O10" i="1"/>
  <c r="N10" i="1"/>
  <c r="M10" i="1"/>
  <c r="K10" i="1"/>
  <c r="Q10" i="1" s="1"/>
  <c r="I10" i="1"/>
  <c r="Q9" i="1"/>
  <c r="P9" i="1"/>
  <c r="O9" i="1"/>
  <c r="N9" i="1"/>
  <c r="M9" i="1"/>
  <c r="K9" i="1"/>
  <c r="I9" i="1"/>
  <c r="P8" i="1"/>
  <c r="O8" i="1"/>
  <c r="N8" i="1"/>
  <c r="M8" i="1"/>
  <c r="K8" i="1"/>
  <c r="I8" i="1"/>
  <c r="P7" i="1"/>
  <c r="O7" i="1"/>
  <c r="N7" i="1"/>
  <c r="M7" i="1"/>
  <c r="K7" i="1"/>
  <c r="J7" i="1"/>
  <c r="I7" i="1"/>
  <c r="P6" i="1"/>
  <c r="O6" i="1"/>
  <c r="N6" i="1"/>
  <c r="M6" i="1"/>
  <c r="Q6" i="1" s="1"/>
  <c r="L6" i="1"/>
  <c r="K6" i="1"/>
  <c r="J6" i="1"/>
  <c r="I6" i="1"/>
  <c r="P5" i="1"/>
  <c r="O5" i="1"/>
  <c r="N5" i="1"/>
  <c r="M5" i="1"/>
  <c r="L5" i="1"/>
  <c r="K5" i="1"/>
  <c r="J5" i="1"/>
  <c r="Q5" i="1" s="1"/>
  <c r="I5" i="1"/>
  <c r="I4" i="1"/>
  <c r="Q3" i="1"/>
  <c r="Q4" i="1" l="1"/>
  <c r="R4" i="1" s="1"/>
  <c r="Q7" i="1"/>
  <c r="Q20" i="1"/>
</calcChain>
</file>

<file path=xl/comments1.xml><?xml version="1.0" encoding="utf-8"?>
<comments xmlns="http://schemas.openxmlformats.org/spreadsheetml/2006/main">
  <authors>
    <author>Dhiraj</author>
  </authors>
  <commentList>
    <comment ref="A38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http://tis.nhai.gov.in/Admin/pdf/2208201916PM03_32130.pdf</t>
        </r>
      </text>
    </comment>
  </commentList>
</comments>
</file>

<file path=xl/sharedStrings.xml><?xml version="1.0" encoding="utf-8"?>
<sst xmlns="http://schemas.openxmlformats.org/spreadsheetml/2006/main" count="57" uniqueCount="42">
  <si>
    <t>September 2019 Valuation</t>
  </si>
  <si>
    <t>March 2020 (Cashflow shifted at end for 21 days)</t>
  </si>
  <si>
    <t>Year</t>
  </si>
  <si>
    <t>Surat-Dahisar</t>
  </si>
  <si>
    <t>Tumkur</t>
  </si>
  <si>
    <t>IDAA</t>
  </si>
  <si>
    <t>Jaipur</t>
  </si>
  <si>
    <t>MVR</t>
  </si>
  <si>
    <t>Talegaon</t>
  </si>
  <si>
    <t>Pathankot</t>
  </si>
  <si>
    <t>Total</t>
  </si>
  <si>
    <t>Discount rate</t>
  </si>
  <si>
    <t>XNPV</t>
  </si>
  <si>
    <t>Start date</t>
  </si>
  <si>
    <t>End date in valuation</t>
  </si>
  <si>
    <t>Last year day</t>
  </si>
  <si>
    <t>Last Fiscal Start</t>
  </si>
  <si>
    <t>Units</t>
  </si>
  <si>
    <t>Actual Toll collection NHAI Data</t>
  </si>
  <si>
    <t>Unit</t>
  </si>
  <si>
    <t>Name of Plaza</t>
  </si>
  <si>
    <t>FY10</t>
  </si>
  <si>
    <t>FY11</t>
  </si>
  <si>
    <t>FY12</t>
  </si>
  <si>
    <t>FY13</t>
  </si>
  <si>
    <t>FY14</t>
  </si>
  <si>
    <t>FY15</t>
  </si>
  <si>
    <t xml:space="preserve">Surat Dahisar Project </t>
  </si>
  <si>
    <t>Bharuch Surat</t>
  </si>
  <si>
    <t>Rs Lakhs</t>
  </si>
  <si>
    <t>Choriyasi</t>
  </si>
  <si>
    <t>Tumkur Chitradurga</t>
  </si>
  <si>
    <t>Gallalu</t>
  </si>
  <si>
    <t>Karajeevanhally</t>
  </si>
  <si>
    <t>Pathankot Amritsar</t>
  </si>
  <si>
    <t>Warayam Nangal, Ladpalwan</t>
  </si>
  <si>
    <t>Omallur Salem Namakkal</t>
  </si>
  <si>
    <t>Km 191.8</t>
  </si>
  <si>
    <t>Jaipur Deoli</t>
  </si>
  <si>
    <t>Km 30.5 (Barkheda); Km 105 (Sonva)</t>
  </si>
  <si>
    <t>Talegaon Amravati BOT</t>
  </si>
  <si>
    <t>Km 142.8 (Nandgaon Peth)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</si>
</sst>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%"/>
  </numFmts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0" fillId="0" borderId="0" xfId="0" applyFont="1" applyAlignment="1"/>
    <xf numFmtId="0" fontId="3" fillId="2" borderId="2" xfId="0" applyFont="1" applyFill="1" applyBorder="1" applyAlignment="1"/>
    <xf numFmtId="0" fontId="4" fillId="2" borderId="2" xfId="0" applyFont="1" applyFill="1" applyBorder="1" applyAlignment="1">
      <alignment horizontal="right"/>
    </xf>
    <xf numFmtId="9" fontId="4" fillId="2" borderId="2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10" fontId="0" fillId="0" borderId="0" xfId="0" applyNumberFormat="1" applyFont="1" applyAlignment="1"/>
    <xf numFmtId="4" fontId="0" fillId="0" borderId="0" xfId="0" applyNumberFormat="1" applyFont="1" applyAlignment="1"/>
    <xf numFmtId="14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14" fontId="4" fillId="3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/>
    <xf numFmtId="0" fontId="4" fillId="0" borderId="2" xfId="0" applyFont="1" applyBorder="1" applyAlignment="1"/>
    <xf numFmtId="4" fontId="4" fillId="2" borderId="2" xfId="0" applyNumberFormat="1" applyFont="1" applyFill="1" applyBorder="1" applyAlignment="1"/>
    <xf numFmtId="4" fontId="4" fillId="0" borderId="2" xfId="0" applyNumberFormat="1" applyFont="1" applyBorder="1" applyAlignment="1"/>
    <xf numFmtId="0" fontId="1" fillId="0" borderId="0" xfId="0" applyFont="1" applyAlignment="1"/>
    <xf numFmtId="14" fontId="0" fillId="0" borderId="0" xfId="0" applyNumberFormat="1" applyFont="1" applyAlignment="1"/>
    <xf numFmtId="14" fontId="4" fillId="0" borderId="0" xfId="0" applyNumberFormat="1" applyFont="1" applyFill="1" applyBorder="1" applyAlignment="1">
      <alignment horizontal="right"/>
    </xf>
    <xf numFmtId="4" fontId="5" fillId="0" borderId="0" xfId="0" applyNumberFormat="1" applyFont="1" applyAlignment="1"/>
    <xf numFmtId="0" fontId="5" fillId="0" borderId="0" xfId="0" applyFont="1" applyAlignment="1"/>
    <xf numFmtId="164" fontId="5" fillId="0" borderId="0" xfId="0" applyNumberFormat="1" applyFont="1"/>
    <xf numFmtId="14" fontId="2" fillId="0" borderId="0" xfId="0" applyNumberFormat="1" applyFont="1" applyAlignment="1"/>
    <xf numFmtId="14" fontId="5" fillId="0" borderId="0" xfId="0" applyNumberFormat="1" applyFont="1" applyAlignment="1"/>
    <xf numFmtId="15" fontId="0" fillId="0" borderId="0" xfId="0" applyNumberFormat="1" applyFont="1" applyAlignme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6" fillId="0" borderId="0" xfId="0" applyFont="1"/>
    <xf numFmtId="0" fontId="8" fillId="2" borderId="2" xfId="0" applyFont="1" applyFill="1" applyBorder="1" applyAlignment="1"/>
    <xf numFmtId="0" fontId="2" fillId="0" borderId="0" xfId="0" applyFont="1" applyAlignment="1">
      <alignment horizontal="right"/>
    </xf>
    <xf numFmtId="43" fontId="0" fillId="0" borderId="0" xfId="1" applyFont="1" applyAlignment="1"/>
    <xf numFmtId="9" fontId="0" fillId="0" borderId="0" xfId="0" applyNumberFormat="1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M46"/>
  <sheetViews>
    <sheetView tabSelected="1" workbookViewId="0">
      <pane xSplit="1" ySplit="2" topLeftCell="G3" activePane="bottomRight" state="frozen"/>
      <selection pane="topRight" activeCell="B1" sqref="B1"/>
      <selection pane="bottomLeft" activeCell="A3" sqref="A3"/>
      <selection pane="bottomRight" activeCell="I3" sqref="I3"/>
    </sheetView>
  </sheetViews>
  <sheetFormatPr defaultColWidth="14.42578125" defaultRowHeight="15.75" customHeight="1" x14ac:dyDescent="0.2"/>
  <cols>
    <col min="1" max="16384" width="14.42578125" style="3"/>
  </cols>
  <sheetData>
    <row r="1" spans="1:39" ht="15.7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 t="s">
        <v>1</v>
      </c>
      <c r="K1" s="2"/>
      <c r="L1" s="2"/>
      <c r="M1" s="2"/>
      <c r="N1" s="2"/>
      <c r="O1" s="2"/>
      <c r="P1" s="2"/>
      <c r="Q1" s="2"/>
    </row>
    <row r="2" spans="1:39" ht="15.75" customHeight="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3</v>
      </c>
      <c r="K2" s="4" t="s">
        <v>4</v>
      </c>
      <c r="L2" s="4" t="s">
        <v>5</v>
      </c>
      <c r="M2" s="4" t="s">
        <v>6</v>
      </c>
      <c r="N2" s="4" t="s">
        <v>7</v>
      </c>
      <c r="O2" s="4" t="s">
        <v>8</v>
      </c>
      <c r="P2" s="4" t="s">
        <v>9</v>
      </c>
      <c r="Q2" s="4" t="s">
        <v>10</v>
      </c>
    </row>
    <row r="3" spans="1:39" ht="15" x14ac:dyDescent="0.25">
      <c r="A3" s="5" t="s">
        <v>11</v>
      </c>
      <c r="B3" s="5"/>
      <c r="C3" s="5"/>
      <c r="D3" s="5"/>
      <c r="E3" s="5"/>
      <c r="F3" s="5"/>
      <c r="G3" s="5"/>
      <c r="H3" s="5"/>
      <c r="I3" s="6">
        <v>0.15</v>
      </c>
      <c r="J3" s="5"/>
      <c r="K3" s="5"/>
      <c r="L3" s="5"/>
      <c r="M3" s="5"/>
      <c r="N3" s="5"/>
      <c r="O3" s="5"/>
      <c r="P3" s="5"/>
      <c r="Q3" s="6">
        <f>I3</f>
        <v>0.15</v>
      </c>
    </row>
    <row r="4" spans="1:39" ht="15" x14ac:dyDescent="0.25">
      <c r="A4" s="7" t="s">
        <v>12</v>
      </c>
      <c r="B4" s="7"/>
      <c r="C4" s="7"/>
      <c r="D4" s="7"/>
      <c r="E4" s="7"/>
      <c r="F4" s="7"/>
      <c r="G4" s="7"/>
      <c r="H4" s="7"/>
      <c r="I4" s="8">
        <f>XNPV(I3,I5:I26,A5:A26)</f>
        <v>58735.623179219256</v>
      </c>
      <c r="J4" s="7"/>
      <c r="K4" s="7"/>
      <c r="L4" s="7"/>
      <c r="M4" s="7"/>
      <c r="N4" s="7"/>
      <c r="O4" s="7"/>
      <c r="P4" s="7"/>
      <c r="Q4" s="8">
        <f>XNPV(Q3,Q5:Q26,A5:A26)</f>
        <v>58654.403612169684</v>
      </c>
      <c r="R4" s="9">
        <f>Q4/I4-1</f>
        <v>-1.3827991030544995E-3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ht="15" x14ac:dyDescent="0.25">
      <c r="A5" s="11">
        <v>43921</v>
      </c>
      <c r="B5" s="5">
        <v>1557.8</v>
      </c>
      <c r="C5" s="12">
        <v>150.19999999999999</v>
      </c>
      <c r="D5" s="5">
        <v>1055.5999999999999</v>
      </c>
      <c r="E5" s="12">
        <v>262.5</v>
      </c>
      <c r="F5" s="5">
        <v>307.10000000000002</v>
      </c>
      <c r="G5" s="5">
        <v>270.89999999999998</v>
      </c>
      <c r="H5" s="5">
        <v>405.7</v>
      </c>
      <c r="I5" s="5">
        <f t="shared" ref="I5:I26" si="0">SUM(B5:H5)</f>
        <v>4009.7999999999997</v>
      </c>
      <c r="J5" s="12">
        <f>B5*(183-21)/183</f>
        <v>1379.0360655737704</v>
      </c>
      <c r="K5" s="12">
        <f>C5*(183-21)/183</f>
        <v>132.96393442622949</v>
      </c>
      <c r="L5" s="12">
        <f>D5*(183-21)/183</f>
        <v>934.46557377049169</v>
      </c>
      <c r="M5" s="12">
        <f t="shared" ref="M5:P5" si="1">E5*(183-21)/183</f>
        <v>232.37704918032787</v>
      </c>
      <c r="N5" s="12">
        <f t="shared" si="1"/>
        <v>271.85901639344263</v>
      </c>
      <c r="O5" s="12">
        <f t="shared" si="1"/>
        <v>239.81311475409834</v>
      </c>
      <c r="P5" s="12">
        <f t="shared" si="1"/>
        <v>359.14426229508194</v>
      </c>
      <c r="Q5" s="12">
        <f>SUM(J5:P5)</f>
        <v>3549.6590163934425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39" ht="15" x14ac:dyDescent="0.25">
      <c r="A6" s="13">
        <v>44286</v>
      </c>
      <c r="B6" s="7">
        <v>3523.8</v>
      </c>
      <c r="C6" s="8">
        <v>308.39999999999998</v>
      </c>
      <c r="D6" s="7">
        <v>2450</v>
      </c>
      <c r="E6" s="8">
        <v>518.5</v>
      </c>
      <c r="F6" s="7">
        <v>773</v>
      </c>
      <c r="G6" s="7">
        <v>626.6</v>
      </c>
      <c r="H6" s="7">
        <v>922.4</v>
      </c>
      <c r="I6" s="7">
        <f t="shared" si="0"/>
        <v>9122.7000000000007</v>
      </c>
      <c r="J6" s="8">
        <f>B6</f>
        <v>3523.8</v>
      </c>
      <c r="K6" s="8">
        <f>C6</f>
        <v>308.39999999999998</v>
      </c>
      <c r="L6" s="8">
        <f>D6</f>
        <v>2450</v>
      </c>
      <c r="M6" s="8">
        <f>E6</f>
        <v>518.5</v>
      </c>
      <c r="N6" s="8">
        <f t="shared" ref="N6:P20" si="2">F6</f>
        <v>773</v>
      </c>
      <c r="O6" s="8">
        <f t="shared" si="2"/>
        <v>626.6</v>
      </c>
      <c r="P6" s="8">
        <f t="shared" si="2"/>
        <v>922.4</v>
      </c>
      <c r="Q6" s="8">
        <f t="shared" ref="Q6:Q26" si="3">SUM(J6:P6)</f>
        <v>9122.7000000000007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9" ht="15" x14ac:dyDescent="0.25">
      <c r="A7" s="11">
        <v>44651</v>
      </c>
      <c r="B7" s="5">
        <v>3312.3</v>
      </c>
      <c r="C7" s="12">
        <v>882</v>
      </c>
      <c r="D7" s="5">
        <v>1601.8</v>
      </c>
      <c r="E7" s="12">
        <v>709.1</v>
      </c>
      <c r="F7" s="5">
        <v>869.9</v>
      </c>
      <c r="G7" s="5">
        <v>504.8</v>
      </c>
      <c r="H7" s="5">
        <v>1103.2</v>
      </c>
      <c r="I7" s="5">
        <f t="shared" si="0"/>
        <v>8983.1</v>
      </c>
      <c r="J7" s="12">
        <f>B7</f>
        <v>3312.3</v>
      </c>
      <c r="K7" s="12">
        <f t="shared" ref="K7:K22" si="4">C7</f>
        <v>882</v>
      </c>
      <c r="L7" s="12">
        <f>D7*L29/D29</f>
        <v>1714.3010033444816</v>
      </c>
      <c r="M7" s="12">
        <f t="shared" ref="M7:O25" si="5">E7</f>
        <v>709.1</v>
      </c>
      <c r="N7" s="12">
        <f>F7</f>
        <v>869.9</v>
      </c>
      <c r="O7" s="12">
        <f>G7</f>
        <v>504.8</v>
      </c>
      <c r="P7" s="12">
        <f t="shared" si="2"/>
        <v>1103.2</v>
      </c>
      <c r="Q7" s="12">
        <f t="shared" si="3"/>
        <v>9095.6010033444818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39" ht="15" x14ac:dyDescent="0.25">
      <c r="A8" s="13">
        <v>45016</v>
      </c>
      <c r="B8" s="7">
        <v>2549.4</v>
      </c>
      <c r="C8" s="8">
        <v>1071.3</v>
      </c>
      <c r="D8" s="7"/>
      <c r="E8" s="8">
        <v>1210.9000000000001</v>
      </c>
      <c r="F8" s="7">
        <v>975.6</v>
      </c>
      <c r="G8" s="7">
        <v>590.5</v>
      </c>
      <c r="H8" s="7">
        <v>1464.8</v>
      </c>
      <c r="I8" s="7">
        <f t="shared" si="0"/>
        <v>7862.5000000000009</v>
      </c>
      <c r="J8" s="8">
        <f>B8*J29/B29</f>
        <v>2744.0814545454546</v>
      </c>
      <c r="K8" s="8">
        <f t="shared" si="4"/>
        <v>1071.3</v>
      </c>
      <c r="L8" s="8"/>
      <c r="M8" s="8">
        <f t="shared" si="5"/>
        <v>1210.9000000000001</v>
      </c>
      <c r="N8" s="8">
        <f t="shared" si="5"/>
        <v>975.6</v>
      </c>
      <c r="O8" s="8">
        <f t="shared" si="5"/>
        <v>590.5</v>
      </c>
      <c r="P8" s="8">
        <f t="shared" si="2"/>
        <v>1464.8</v>
      </c>
      <c r="Q8" s="8">
        <f t="shared" si="3"/>
        <v>8057.1814545454554</v>
      </c>
    </row>
    <row r="9" spans="1:39" ht="15" x14ac:dyDescent="0.25">
      <c r="A9" s="11">
        <v>45382</v>
      </c>
      <c r="B9" s="5"/>
      <c r="C9" s="12">
        <v>1869.4</v>
      </c>
      <c r="D9" s="5"/>
      <c r="E9" s="12">
        <v>1372.1</v>
      </c>
      <c r="F9" s="5">
        <v>957.2</v>
      </c>
      <c r="G9" s="5">
        <v>907.8</v>
      </c>
      <c r="H9" s="5">
        <v>1631.2</v>
      </c>
      <c r="I9" s="5">
        <f t="shared" si="0"/>
        <v>6737.7</v>
      </c>
      <c r="J9" s="12"/>
      <c r="K9" s="12">
        <f t="shared" si="4"/>
        <v>1869.4</v>
      </c>
      <c r="L9" s="12"/>
      <c r="M9" s="12">
        <f t="shared" si="5"/>
        <v>1372.1</v>
      </c>
      <c r="N9" s="12">
        <f t="shared" si="5"/>
        <v>957.2</v>
      </c>
      <c r="O9" s="12">
        <f t="shared" si="5"/>
        <v>907.8</v>
      </c>
      <c r="P9" s="12">
        <f t="shared" si="2"/>
        <v>1631.2</v>
      </c>
      <c r="Q9" s="12">
        <f t="shared" si="3"/>
        <v>6737.7</v>
      </c>
    </row>
    <row r="10" spans="1:39" ht="15" x14ac:dyDescent="0.25">
      <c r="A10" s="13">
        <v>45747</v>
      </c>
      <c r="B10" s="7"/>
      <c r="C10" s="8">
        <v>343.3</v>
      </c>
      <c r="D10" s="7"/>
      <c r="E10" s="8">
        <v>1523.6</v>
      </c>
      <c r="F10" s="7">
        <v>1090.2</v>
      </c>
      <c r="G10" s="7">
        <v>1021.7</v>
      </c>
      <c r="H10" s="7">
        <v>1546.3</v>
      </c>
      <c r="I10" s="7">
        <f t="shared" si="0"/>
        <v>5525.1</v>
      </c>
      <c r="J10" s="8"/>
      <c r="K10" s="8">
        <f t="shared" si="4"/>
        <v>343.3</v>
      </c>
      <c r="L10" s="8"/>
      <c r="M10" s="8">
        <f t="shared" si="5"/>
        <v>1523.6</v>
      </c>
      <c r="N10" s="8">
        <f t="shared" si="5"/>
        <v>1090.2</v>
      </c>
      <c r="O10" s="8">
        <f t="shared" si="5"/>
        <v>1021.7</v>
      </c>
      <c r="P10" s="8">
        <f t="shared" si="2"/>
        <v>1546.3</v>
      </c>
      <c r="Q10" s="8">
        <f t="shared" si="3"/>
        <v>5525.1</v>
      </c>
    </row>
    <row r="11" spans="1:39" ht="15" x14ac:dyDescent="0.25">
      <c r="A11" s="11">
        <v>46112</v>
      </c>
      <c r="B11" s="5"/>
      <c r="C11" s="12">
        <v>640.79999999999995</v>
      </c>
      <c r="D11" s="5"/>
      <c r="E11" s="12">
        <v>1699.1</v>
      </c>
      <c r="F11" s="5">
        <v>1380.6</v>
      </c>
      <c r="G11" s="5">
        <v>1150.3</v>
      </c>
      <c r="H11" s="5">
        <v>1773.4</v>
      </c>
      <c r="I11" s="5">
        <f t="shared" si="0"/>
        <v>6644.1999999999989</v>
      </c>
      <c r="J11" s="12"/>
      <c r="K11" s="12">
        <f t="shared" si="4"/>
        <v>640.79999999999995</v>
      </c>
      <c r="L11" s="12"/>
      <c r="M11" s="12">
        <f t="shared" si="5"/>
        <v>1699.1</v>
      </c>
      <c r="N11" s="12">
        <f t="shared" si="5"/>
        <v>1380.6</v>
      </c>
      <c r="O11" s="12">
        <f t="shared" si="5"/>
        <v>1150.3</v>
      </c>
      <c r="P11" s="12">
        <f t="shared" si="2"/>
        <v>1773.4</v>
      </c>
      <c r="Q11" s="12">
        <f t="shared" si="3"/>
        <v>6644.1999999999989</v>
      </c>
    </row>
    <row r="12" spans="1:39" ht="15" x14ac:dyDescent="0.25">
      <c r="A12" s="13">
        <v>46477</v>
      </c>
      <c r="B12" s="7"/>
      <c r="C12" s="8">
        <v>788.5</v>
      </c>
      <c r="D12" s="7"/>
      <c r="E12" s="8">
        <v>1270.5999999999999</v>
      </c>
      <c r="F12" s="7">
        <v>699.9</v>
      </c>
      <c r="G12" s="7">
        <v>1286.3</v>
      </c>
      <c r="H12" s="7">
        <v>2201.3000000000002</v>
      </c>
      <c r="I12" s="7">
        <f t="shared" si="0"/>
        <v>6246.6</v>
      </c>
      <c r="J12" s="8"/>
      <c r="K12" s="8">
        <f t="shared" si="4"/>
        <v>788.5</v>
      </c>
      <c r="L12" s="8"/>
      <c r="M12" s="8">
        <f t="shared" si="5"/>
        <v>1270.5999999999999</v>
      </c>
      <c r="N12" s="8">
        <f>F12*N29/F29</f>
        <v>784.85895953757233</v>
      </c>
      <c r="O12" s="8">
        <f t="shared" si="5"/>
        <v>1286.3</v>
      </c>
      <c r="P12" s="8">
        <f t="shared" si="2"/>
        <v>2201.3000000000002</v>
      </c>
      <c r="Q12" s="8">
        <f t="shared" si="3"/>
        <v>6331.5589595375723</v>
      </c>
    </row>
    <row r="13" spans="1:39" ht="15" x14ac:dyDescent="0.25">
      <c r="A13" s="11">
        <v>46843</v>
      </c>
      <c r="B13" s="5"/>
      <c r="C13" s="12">
        <v>-333</v>
      </c>
      <c r="D13" s="5"/>
      <c r="E13" s="12">
        <v>1447.3</v>
      </c>
      <c r="F13" s="14"/>
      <c r="G13" s="5">
        <v>1171.3</v>
      </c>
      <c r="H13" s="5">
        <v>2503.4</v>
      </c>
      <c r="I13" s="5">
        <f t="shared" si="0"/>
        <v>4789</v>
      </c>
      <c r="J13" s="12"/>
      <c r="K13" s="12">
        <f t="shared" si="4"/>
        <v>-333</v>
      </c>
      <c r="L13" s="12"/>
      <c r="M13" s="12">
        <f t="shared" si="5"/>
        <v>1447.3</v>
      </c>
      <c r="N13" s="12"/>
      <c r="O13" s="12">
        <f t="shared" si="5"/>
        <v>1171.3</v>
      </c>
      <c r="P13" s="12">
        <f t="shared" si="2"/>
        <v>2503.4</v>
      </c>
      <c r="Q13" s="12">
        <f t="shared" si="3"/>
        <v>4789</v>
      </c>
    </row>
    <row r="14" spans="1:39" ht="15" x14ac:dyDescent="0.25">
      <c r="A14" s="13">
        <v>47208</v>
      </c>
      <c r="B14" s="7"/>
      <c r="C14" s="8">
        <v>899.3</v>
      </c>
      <c r="D14" s="7"/>
      <c r="E14" s="8">
        <v>1485</v>
      </c>
      <c r="F14" s="15"/>
      <c r="G14" s="7">
        <v>1276.2</v>
      </c>
      <c r="H14" s="7">
        <v>2634.8</v>
      </c>
      <c r="I14" s="7">
        <f t="shared" si="0"/>
        <v>6295.3</v>
      </c>
      <c r="J14" s="8"/>
      <c r="K14" s="8">
        <f t="shared" si="4"/>
        <v>899.3</v>
      </c>
      <c r="L14" s="8"/>
      <c r="M14" s="8">
        <f t="shared" si="5"/>
        <v>1485</v>
      </c>
      <c r="N14" s="8"/>
      <c r="O14" s="8">
        <f t="shared" si="5"/>
        <v>1276.2</v>
      </c>
      <c r="P14" s="8">
        <f t="shared" si="2"/>
        <v>2634.8</v>
      </c>
      <c r="Q14" s="8">
        <f t="shared" si="3"/>
        <v>6295.3</v>
      </c>
    </row>
    <row r="15" spans="1:39" ht="15" x14ac:dyDescent="0.25">
      <c r="A15" s="11">
        <v>47573</v>
      </c>
      <c r="B15" s="5"/>
      <c r="C15" s="12">
        <v>3072.2</v>
      </c>
      <c r="D15" s="5"/>
      <c r="E15" s="12">
        <v>2496.9</v>
      </c>
      <c r="F15" s="14"/>
      <c r="G15" s="5">
        <v>1773.5</v>
      </c>
      <c r="H15" s="5">
        <v>2650.2</v>
      </c>
      <c r="I15" s="5">
        <f t="shared" si="0"/>
        <v>9992.7999999999993</v>
      </c>
      <c r="J15" s="12"/>
      <c r="K15" s="12">
        <f t="shared" si="4"/>
        <v>3072.2</v>
      </c>
      <c r="L15" s="12"/>
      <c r="M15" s="12">
        <f t="shared" si="5"/>
        <v>2496.9</v>
      </c>
      <c r="N15" s="12"/>
      <c r="O15" s="12">
        <f t="shared" si="5"/>
        <v>1773.5</v>
      </c>
      <c r="P15" s="12">
        <f t="shared" si="2"/>
        <v>2650.2</v>
      </c>
      <c r="Q15" s="12">
        <f t="shared" si="3"/>
        <v>9992.7999999999993</v>
      </c>
    </row>
    <row r="16" spans="1:39" ht="15" x14ac:dyDescent="0.25">
      <c r="A16" s="13">
        <v>47938</v>
      </c>
      <c r="B16" s="7"/>
      <c r="C16" s="8">
        <v>4094.9</v>
      </c>
      <c r="D16" s="7"/>
      <c r="E16" s="8">
        <v>2909.9</v>
      </c>
      <c r="F16" s="15"/>
      <c r="G16" s="7">
        <v>1982.5</v>
      </c>
      <c r="H16" s="7">
        <v>3416.4</v>
      </c>
      <c r="I16" s="7">
        <f t="shared" si="0"/>
        <v>12403.699999999999</v>
      </c>
      <c r="J16" s="8"/>
      <c r="K16" s="8">
        <f t="shared" si="4"/>
        <v>4094.9</v>
      </c>
      <c r="L16" s="8"/>
      <c r="M16" s="8">
        <f t="shared" si="5"/>
        <v>2909.9</v>
      </c>
      <c r="N16" s="8"/>
      <c r="O16" s="8">
        <f t="shared" si="5"/>
        <v>1982.5</v>
      </c>
      <c r="P16" s="8">
        <f t="shared" si="2"/>
        <v>3416.4</v>
      </c>
      <c r="Q16" s="8">
        <f t="shared" si="3"/>
        <v>12403.699999999999</v>
      </c>
    </row>
    <row r="17" spans="1:17" ht="15" x14ac:dyDescent="0.25">
      <c r="A17" s="11">
        <v>48304</v>
      </c>
      <c r="B17" s="5"/>
      <c r="C17" s="12">
        <v>4744.3999999999996</v>
      </c>
      <c r="D17" s="5"/>
      <c r="E17" s="12">
        <v>3235.7</v>
      </c>
      <c r="F17" s="14"/>
      <c r="G17" s="5">
        <v>2221.3000000000002</v>
      </c>
      <c r="H17" s="5">
        <v>3792.5</v>
      </c>
      <c r="I17" s="5">
        <f t="shared" si="0"/>
        <v>13993.9</v>
      </c>
      <c r="J17" s="12"/>
      <c r="K17" s="12">
        <f t="shared" si="4"/>
        <v>4744.3999999999996</v>
      </c>
      <c r="L17" s="12"/>
      <c r="M17" s="12">
        <f t="shared" si="5"/>
        <v>3235.7</v>
      </c>
      <c r="N17" s="12"/>
      <c r="O17" s="12">
        <f t="shared" si="5"/>
        <v>2221.3000000000002</v>
      </c>
      <c r="P17" s="12">
        <f t="shared" si="2"/>
        <v>3792.5</v>
      </c>
      <c r="Q17" s="12">
        <f t="shared" si="3"/>
        <v>13993.9</v>
      </c>
    </row>
    <row r="18" spans="1:17" ht="15" x14ac:dyDescent="0.25">
      <c r="A18" s="13">
        <v>48669</v>
      </c>
      <c r="B18" s="7"/>
      <c r="C18" s="8">
        <v>5460.3</v>
      </c>
      <c r="D18" s="7"/>
      <c r="E18" s="8">
        <v>3490</v>
      </c>
      <c r="F18" s="15"/>
      <c r="G18" s="7">
        <v>2478.1</v>
      </c>
      <c r="H18" s="7">
        <v>4130.1000000000004</v>
      </c>
      <c r="I18" s="7">
        <f t="shared" si="0"/>
        <v>15558.5</v>
      </c>
      <c r="J18" s="8"/>
      <c r="K18" s="8">
        <f t="shared" si="4"/>
        <v>5460.3</v>
      </c>
      <c r="L18" s="8"/>
      <c r="M18" s="8">
        <f t="shared" si="5"/>
        <v>3490</v>
      </c>
      <c r="N18" s="8"/>
      <c r="O18" s="8">
        <f t="shared" si="5"/>
        <v>2478.1</v>
      </c>
      <c r="P18" s="8">
        <f t="shared" si="2"/>
        <v>4130.1000000000004</v>
      </c>
      <c r="Q18" s="8">
        <f t="shared" si="3"/>
        <v>15558.5</v>
      </c>
    </row>
    <row r="19" spans="1:17" ht="15" x14ac:dyDescent="0.25">
      <c r="A19" s="11">
        <v>49034</v>
      </c>
      <c r="B19" s="14"/>
      <c r="C19" s="12">
        <v>6280.8</v>
      </c>
      <c r="D19" s="14"/>
      <c r="E19" s="12">
        <v>3041.2</v>
      </c>
      <c r="F19" s="14"/>
      <c r="G19" s="5">
        <v>2359.1999999999998</v>
      </c>
      <c r="H19" s="5">
        <v>4524.3999999999996</v>
      </c>
      <c r="I19" s="5">
        <f t="shared" si="0"/>
        <v>16205.6</v>
      </c>
      <c r="J19" s="12"/>
      <c r="K19" s="12">
        <f t="shared" si="4"/>
        <v>6280.8</v>
      </c>
      <c r="L19" s="12"/>
      <c r="M19" s="12">
        <f t="shared" si="5"/>
        <v>3041.2</v>
      </c>
      <c r="N19" s="12"/>
      <c r="O19" s="12">
        <f t="shared" si="5"/>
        <v>2359.1999999999998</v>
      </c>
      <c r="P19" s="12">
        <f t="shared" si="2"/>
        <v>4524.3999999999996</v>
      </c>
      <c r="Q19" s="12">
        <f t="shared" si="3"/>
        <v>16205.6</v>
      </c>
    </row>
    <row r="20" spans="1:17" ht="15" x14ac:dyDescent="0.25">
      <c r="A20" s="13">
        <v>49399</v>
      </c>
      <c r="B20" s="15"/>
      <c r="C20" s="8">
        <v>6409.9</v>
      </c>
      <c r="D20" s="15"/>
      <c r="E20" s="8">
        <v>3860.7</v>
      </c>
      <c r="F20" s="15"/>
      <c r="G20" s="7">
        <v>2613.6999999999998</v>
      </c>
      <c r="H20" s="7">
        <v>3992.18</v>
      </c>
      <c r="I20" s="7">
        <f t="shared" si="0"/>
        <v>16876.48</v>
      </c>
      <c r="J20" s="8"/>
      <c r="K20" s="8">
        <f t="shared" si="4"/>
        <v>6409.9</v>
      </c>
      <c r="L20" s="8"/>
      <c r="M20" s="8">
        <f t="shared" si="5"/>
        <v>3860.7</v>
      </c>
      <c r="N20" s="8"/>
      <c r="O20" s="8">
        <f t="shared" si="5"/>
        <v>2613.6999999999998</v>
      </c>
      <c r="P20" s="8">
        <f>H20*P29/H29</f>
        <v>4275.4089864864864</v>
      </c>
      <c r="Q20" s="8">
        <f t="shared" si="3"/>
        <v>17159.708986486487</v>
      </c>
    </row>
    <row r="21" spans="1:17" ht="15" x14ac:dyDescent="0.25">
      <c r="A21" s="11">
        <v>49765</v>
      </c>
      <c r="B21" s="14"/>
      <c r="C21" s="12">
        <v>8220.7000000000007</v>
      </c>
      <c r="D21" s="14"/>
      <c r="E21" s="12">
        <v>4996.1000000000004</v>
      </c>
      <c r="F21" s="14"/>
      <c r="G21" s="5">
        <v>3219.3</v>
      </c>
      <c r="H21" s="14"/>
      <c r="I21" s="14">
        <f t="shared" si="0"/>
        <v>16436.100000000002</v>
      </c>
      <c r="J21" s="16"/>
      <c r="K21" s="16">
        <f t="shared" si="4"/>
        <v>8220.7000000000007</v>
      </c>
      <c r="L21" s="16"/>
      <c r="M21" s="16">
        <f t="shared" si="5"/>
        <v>4996.1000000000004</v>
      </c>
      <c r="N21" s="16"/>
      <c r="O21" s="16">
        <f t="shared" si="5"/>
        <v>3219.3</v>
      </c>
      <c r="P21" s="16"/>
      <c r="Q21" s="16">
        <f t="shared" si="3"/>
        <v>16436.100000000002</v>
      </c>
    </row>
    <row r="22" spans="1:17" ht="15" x14ac:dyDescent="0.25">
      <c r="A22" s="13">
        <v>50130</v>
      </c>
      <c r="B22" s="15"/>
      <c r="C22" s="8">
        <v>9007</v>
      </c>
      <c r="D22" s="15"/>
      <c r="E22" s="8">
        <v>5174.3</v>
      </c>
      <c r="F22" s="15"/>
      <c r="G22" s="7">
        <v>3116.1</v>
      </c>
      <c r="H22" s="15"/>
      <c r="I22" s="15">
        <f t="shared" si="0"/>
        <v>17297.399999999998</v>
      </c>
      <c r="J22" s="17"/>
      <c r="K22" s="17">
        <f t="shared" si="4"/>
        <v>9007</v>
      </c>
      <c r="L22" s="17"/>
      <c r="M22" s="17">
        <f t="shared" si="5"/>
        <v>5174.3</v>
      </c>
      <c r="N22" s="17"/>
      <c r="O22" s="17">
        <f>G22*O29/G29</f>
        <v>3318.0694444444443</v>
      </c>
      <c r="P22" s="17"/>
      <c r="Q22" s="17">
        <f t="shared" si="3"/>
        <v>17499.369444444445</v>
      </c>
    </row>
    <row r="23" spans="1:17" ht="15" x14ac:dyDescent="0.25">
      <c r="A23" s="11">
        <v>50495</v>
      </c>
      <c r="B23" s="14"/>
      <c r="C23" s="12">
        <v>2902</v>
      </c>
      <c r="D23" s="14"/>
      <c r="E23" s="12">
        <v>5686.5</v>
      </c>
      <c r="F23" s="14"/>
      <c r="G23" s="14"/>
      <c r="H23" s="14"/>
      <c r="I23" s="14">
        <f t="shared" si="0"/>
        <v>8588.5</v>
      </c>
      <c r="J23" s="16"/>
      <c r="K23" s="16">
        <f>C23*K29/C29</f>
        <v>3602.4827586206898</v>
      </c>
      <c r="L23" s="16"/>
      <c r="M23" s="16">
        <f t="shared" si="5"/>
        <v>5686.5</v>
      </c>
      <c r="N23" s="16"/>
      <c r="O23" s="16"/>
      <c r="P23" s="16"/>
      <c r="Q23" s="16">
        <f t="shared" si="3"/>
        <v>9288.9827586206902</v>
      </c>
    </row>
    <row r="24" spans="1:17" ht="15" x14ac:dyDescent="0.25">
      <c r="A24" s="13">
        <v>50860</v>
      </c>
      <c r="B24" s="15"/>
      <c r="C24" s="15"/>
      <c r="D24" s="15"/>
      <c r="E24" s="8">
        <v>6316.5</v>
      </c>
      <c r="F24" s="15"/>
      <c r="G24" s="15"/>
      <c r="H24" s="15"/>
      <c r="I24" s="15">
        <f t="shared" si="0"/>
        <v>6316.5</v>
      </c>
      <c r="J24" s="17"/>
      <c r="K24" s="17"/>
      <c r="L24" s="17"/>
      <c r="M24" s="17">
        <f t="shared" si="5"/>
        <v>6316.5</v>
      </c>
      <c r="N24" s="17"/>
      <c r="O24" s="17"/>
      <c r="P24" s="17"/>
      <c r="Q24" s="17">
        <f t="shared" si="3"/>
        <v>6316.5</v>
      </c>
    </row>
    <row r="25" spans="1:17" ht="15" x14ac:dyDescent="0.25">
      <c r="A25" s="11">
        <v>51226</v>
      </c>
      <c r="B25" s="14"/>
      <c r="C25" s="14"/>
      <c r="D25" s="14"/>
      <c r="E25" s="12">
        <v>7032.9</v>
      </c>
      <c r="F25" s="14"/>
      <c r="G25" s="14"/>
      <c r="H25" s="14"/>
      <c r="I25" s="14">
        <f t="shared" si="0"/>
        <v>7032.9</v>
      </c>
      <c r="J25" s="16"/>
      <c r="K25" s="16"/>
      <c r="L25" s="16"/>
      <c r="M25" s="16">
        <f t="shared" si="5"/>
        <v>7032.9</v>
      </c>
      <c r="N25" s="16"/>
      <c r="O25" s="16"/>
      <c r="P25" s="16"/>
      <c r="Q25" s="16">
        <f t="shared" si="3"/>
        <v>7032.9</v>
      </c>
    </row>
    <row r="26" spans="1:17" ht="15" x14ac:dyDescent="0.25">
      <c r="A26" s="13">
        <v>51591</v>
      </c>
      <c r="B26" s="15"/>
      <c r="C26" s="15"/>
      <c r="D26" s="15"/>
      <c r="E26" s="8">
        <v>2060.1999999999998</v>
      </c>
      <c r="F26" s="15"/>
      <c r="G26" s="15"/>
      <c r="H26" s="15"/>
      <c r="I26" s="15">
        <f t="shared" si="0"/>
        <v>2060.1999999999998</v>
      </c>
      <c r="J26" s="17"/>
      <c r="K26" s="17"/>
      <c r="L26" s="17"/>
      <c r="M26" s="17">
        <f>E26*M29/E29</f>
        <v>2510.8687499999996</v>
      </c>
      <c r="N26" s="17"/>
      <c r="O26" s="17"/>
      <c r="P26" s="17"/>
      <c r="Q26" s="17">
        <f t="shared" si="3"/>
        <v>2510.8687499999996</v>
      </c>
    </row>
    <row r="27" spans="1:17" ht="15" x14ac:dyDescent="0.25">
      <c r="A27" s="18" t="s">
        <v>13</v>
      </c>
      <c r="B27" s="19">
        <v>39864</v>
      </c>
      <c r="C27" s="19">
        <v>41824</v>
      </c>
      <c r="D27" s="19">
        <v>39084</v>
      </c>
      <c r="E27" s="20">
        <v>40343</v>
      </c>
      <c r="F27" s="19">
        <v>38912</v>
      </c>
      <c r="G27" s="19">
        <v>40424</v>
      </c>
      <c r="H27" s="19">
        <v>40543</v>
      </c>
      <c r="K27" s="21"/>
      <c r="M27" s="22"/>
      <c r="N27" s="23"/>
    </row>
    <row r="28" spans="1:17" ht="12.75" x14ac:dyDescent="0.2">
      <c r="A28" s="22" t="s">
        <v>14</v>
      </c>
      <c r="B28" s="24">
        <v>44927</v>
      </c>
      <c r="C28" s="24">
        <v>13693</v>
      </c>
      <c r="D28" s="24">
        <v>44586</v>
      </c>
      <c r="E28" s="24">
        <v>51323</v>
      </c>
      <c r="F28" s="24">
        <v>46286</v>
      </c>
      <c r="G28" s="24">
        <v>13565</v>
      </c>
      <c r="H28" s="24">
        <v>12806</v>
      </c>
      <c r="J28" s="19">
        <f>B28+26</f>
        <v>44953</v>
      </c>
      <c r="K28" s="19">
        <f>C28+26</f>
        <v>13719</v>
      </c>
      <c r="L28" s="19">
        <f>D28+26</f>
        <v>44612</v>
      </c>
      <c r="M28" s="19">
        <f>E28+26</f>
        <v>51349</v>
      </c>
      <c r="N28" s="19">
        <f>F28+26</f>
        <v>46312</v>
      </c>
      <c r="O28" s="19">
        <f>G28+26</f>
        <v>13591</v>
      </c>
      <c r="P28" s="19">
        <f>H28+26</f>
        <v>12832</v>
      </c>
    </row>
    <row r="29" spans="1:17" ht="12.75" x14ac:dyDescent="0.2">
      <c r="A29" s="22" t="s">
        <v>15</v>
      </c>
      <c r="B29" s="21">
        <f>B28-B30</f>
        <v>275</v>
      </c>
      <c r="C29" s="21">
        <f>C28-C30</f>
        <v>87</v>
      </c>
      <c r="D29" s="21">
        <f>D28-D30</f>
        <v>299</v>
      </c>
      <c r="E29" s="21">
        <f>E28-E30</f>
        <v>96</v>
      </c>
      <c r="F29" s="21">
        <f>F28-F30</f>
        <v>173</v>
      </c>
      <c r="G29" s="21">
        <f>G28-G30</f>
        <v>324</v>
      </c>
      <c r="H29" s="21">
        <f>H28-H30</f>
        <v>296</v>
      </c>
      <c r="J29" s="10">
        <f>B29+21</f>
        <v>296</v>
      </c>
      <c r="K29" s="10">
        <f t="shared" ref="K29:P29" si="6">C29+21</f>
        <v>108</v>
      </c>
      <c r="L29" s="10">
        <f t="shared" si="6"/>
        <v>320</v>
      </c>
      <c r="M29" s="10">
        <f t="shared" si="6"/>
        <v>117</v>
      </c>
      <c r="N29" s="10">
        <f t="shared" si="6"/>
        <v>194</v>
      </c>
      <c r="O29" s="10">
        <f t="shared" si="6"/>
        <v>345</v>
      </c>
      <c r="P29" s="10">
        <f t="shared" si="6"/>
        <v>317</v>
      </c>
    </row>
    <row r="30" spans="1:17" ht="12.75" x14ac:dyDescent="0.2">
      <c r="A30" s="22" t="s">
        <v>16</v>
      </c>
      <c r="B30" s="25">
        <v>44652</v>
      </c>
      <c r="C30" s="19">
        <v>13606</v>
      </c>
      <c r="D30" s="19">
        <v>44287</v>
      </c>
      <c r="E30" s="19">
        <v>51227</v>
      </c>
      <c r="F30" s="19">
        <v>46113</v>
      </c>
      <c r="G30" s="26">
        <v>13241</v>
      </c>
      <c r="H30" s="19">
        <v>12510</v>
      </c>
    </row>
    <row r="32" spans="1:17" ht="15" x14ac:dyDescent="0.25">
      <c r="A32" s="27" t="s">
        <v>17</v>
      </c>
      <c r="B32" s="28">
        <v>580.5</v>
      </c>
      <c r="C32" s="29"/>
    </row>
    <row r="33" spans="1:14" ht="12.75" x14ac:dyDescent="0.2">
      <c r="A33" s="27"/>
    </row>
    <row r="34" spans="1:14" ht="12.75" x14ac:dyDescent="0.2">
      <c r="A34" s="22"/>
      <c r="B34" s="30"/>
      <c r="C34" s="30"/>
      <c r="D34" s="30"/>
      <c r="E34" s="30"/>
      <c r="F34" s="30"/>
      <c r="G34" s="30"/>
      <c r="H34" s="30"/>
    </row>
    <row r="35" spans="1:14" ht="12.75" x14ac:dyDescent="0.2">
      <c r="A35" s="22"/>
      <c r="B35" s="22"/>
      <c r="C35" s="22"/>
      <c r="D35" s="22"/>
      <c r="E35" s="22"/>
      <c r="F35" s="22"/>
      <c r="G35" s="22"/>
      <c r="H35" s="22"/>
      <c r="J35" s="22"/>
    </row>
    <row r="36" spans="1:14" ht="12.75" x14ac:dyDescent="0.2">
      <c r="A36" s="22"/>
      <c r="B36" s="22"/>
      <c r="C36" s="22"/>
      <c r="D36" s="22"/>
      <c r="E36" s="22"/>
      <c r="F36" s="22"/>
      <c r="G36" s="22"/>
      <c r="H36" s="22"/>
      <c r="J36" s="22"/>
    </row>
    <row r="37" spans="1:14" ht="12.75" x14ac:dyDescent="0.2">
      <c r="A37" s="22"/>
      <c r="D37" s="19">
        <v>40268</v>
      </c>
      <c r="E37" s="19">
        <v>40633</v>
      </c>
      <c r="F37" s="19">
        <v>40999</v>
      </c>
      <c r="G37" s="19">
        <v>41364</v>
      </c>
      <c r="H37" s="19">
        <v>41729</v>
      </c>
      <c r="I37" s="19">
        <v>42094</v>
      </c>
      <c r="J37" s="19"/>
      <c r="K37" s="19"/>
      <c r="L37" s="19"/>
    </row>
    <row r="38" spans="1:14" s="1" customFormat="1" ht="15.75" customHeight="1" x14ac:dyDescent="0.2">
      <c r="A38" s="1" t="s">
        <v>18</v>
      </c>
      <c r="B38" s="1" t="s">
        <v>19</v>
      </c>
      <c r="C38" s="1" t="s">
        <v>20</v>
      </c>
      <c r="D38" s="31" t="s">
        <v>21</v>
      </c>
      <c r="E38" s="31" t="s">
        <v>22</v>
      </c>
      <c r="F38" s="31" t="s">
        <v>23</v>
      </c>
      <c r="G38" s="31" t="s">
        <v>24</v>
      </c>
      <c r="H38" s="31" t="s">
        <v>25</v>
      </c>
      <c r="I38" s="31" t="s">
        <v>26</v>
      </c>
      <c r="J38" s="31"/>
      <c r="K38" s="31"/>
      <c r="L38" s="31"/>
    </row>
    <row r="39" spans="1:14" ht="15.75" customHeight="1" x14ac:dyDescent="0.2">
      <c r="A39" s="3" t="s">
        <v>27</v>
      </c>
      <c r="D39" s="32"/>
      <c r="E39" s="32"/>
      <c r="F39" s="32"/>
      <c r="G39" s="32"/>
      <c r="H39" s="32"/>
      <c r="I39" s="32"/>
      <c r="J39" s="32"/>
      <c r="K39" s="32"/>
      <c r="L39" s="32"/>
    </row>
    <row r="40" spans="1:14" ht="15.75" customHeight="1" x14ac:dyDescent="0.2">
      <c r="A40" s="3" t="s">
        <v>28</v>
      </c>
      <c r="B40" s="18" t="s">
        <v>29</v>
      </c>
      <c r="C40" s="18" t="s">
        <v>30</v>
      </c>
      <c r="D40" s="32">
        <v>6623.04</v>
      </c>
      <c r="E40" s="32">
        <v>13000.1</v>
      </c>
      <c r="F40" s="32">
        <v>14284.58</v>
      </c>
      <c r="G40" s="32">
        <v>16115.06</v>
      </c>
      <c r="H40" s="32">
        <v>16675.509999999998</v>
      </c>
      <c r="I40" s="32">
        <v>18483</v>
      </c>
      <c r="J40" s="32"/>
      <c r="K40" s="32"/>
      <c r="L40" s="32"/>
      <c r="N40" s="33"/>
    </row>
    <row r="41" spans="1:14" ht="15.75" customHeight="1" x14ac:dyDescent="0.2">
      <c r="A41" s="3" t="s">
        <v>31</v>
      </c>
      <c r="B41" s="18" t="s">
        <v>29</v>
      </c>
      <c r="C41" s="18" t="s">
        <v>32</v>
      </c>
      <c r="D41" s="32">
        <v>0</v>
      </c>
      <c r="E41" s="32">
        <v>0</v>
      </c>
      <c r="F41" s="32">
        <v>5910.24</v>
      </c>
      <c r="G41" s="32">
        <v>7423.48</v>
      </c>
      <c r="H41" s="32">
        <v>7772.15</v>
      </c>
      <c r="I41" s="32">
        <v>8594.8700000000008</v>
      </c>
      <c r="J41" s="32"/>
      <c r="K41" s="32"/>
      <c r="L41" s="32"/>
      <c r="N41" s="33"/>
    </row>
    <row r="42" spans="1:14" ht="15.75" customHeight="1" x14ac:dyDescent="0.2">
      <c r="A42" s="3" t="s">
        <v>31</v>
      </c>
      <c r="B42" s="18" t="s">
        <v>29</v>
      </c>
      <c r="C42" s="18" t="s">
        <v>33</v>
      </c>
      <c r="D42" s="32">
        <v>0</v>
      </c>
      <c r="E42" s="32">
        <v>0</v>
      </c>
      <c r="F42" s="32">
        <v>6617.1</v>
      </c>
      <c r="G42" s="32">
        <v>8539.94</v>
      </c>
      <c r="H42" s="32">
        <v>8763.18</v>
      </c>
      <c r="I42" s="32">
        <v>9919.7000000000007</v>
      </c>
      <c r="J42" s="32"/>
      <c r="K42" s="32"/>
      <c r="L42" s="32"/>
      <c r="N42" s="33"/>
    </row>
    <row r="43" spans="1:14" ht="15.75" customHeight="1" x14ac:dyDescent="0.2">
      <c r="A43" s="3" t="s">
        <v>34</v>
      </c>
      <c r="B43" s="18" t="s">
        <v>29</v>
      </c>
      <c r="C43" s="18" t="s">
        <v>35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2824.56</v>
      </c>
      <c r="J43" s="32"/>
      <c r="K43" s="32"/>
      <c r="L43" s="32"/>
      <c r="N43" s="33"/>
    </row>
    <row r="44" spans="1:14" ht="15.75" customHeight="1" x14ac:dyDescent="0.2">
      <c r="A44" s="18" t="s">
        <v>36</v>
      </c>
      <c r="B44" s="18" t="s">
        <v>29</v>
      </c>
      <c r="C44" s="18" t="s">
        <v>37</v>
      </c>
      <c r="D44" s="32">
        <v>1908.54</v>
      </c>
      <c r="E44" s="32">
        <v>4240.46</v>
      </c>
      <c r="F44" s="32">
        <v>5360.78</v>
      </c>
      <c r="G44" s="32">
        <v>5879.73</v>
      </c>
      <c r="H44" s="32">
        <v>6127.18</v>
      </c>
      <c r="I44" s="32">
        <v>7562.56</v>
      </c>
      <c r="J44" s="32"/>
      <c r="K44" s="32"/>
      <c r="L44" s="32"/>
      <c r="N44" s="33"/>
    </row>
    <row r="45" spans="1:14" ht="15.75" customHeight="1" x14ac:dyDescent="0.2">
      <c r="A45" s="3" t="s">
        <v>38</v>
      </c>
      <c r="B45" s="18" t="s">
        <v>29</v>
      </c>
      <c r="C45" s="18" t="s">
        <v>39</v>
      </c>
      <c r="D45" s="32">
        <v>0</v>
      </c>
      <c r="E45" s="32">
        <v>0</v>
      </c>
      <c r="F45" s="32">
        <v>0</v>
      </c>
      <c r="G45" s="32">
        <v>0</v>
      </c>
      <c r="H45" s="32">
        <v>2789</v>
      </c>
      <c r="I45" s="32">
        <v>10137</v>
      </c>
      <c r="J45" s="32"/>
      <c r="K45" s="32"/>
      <c r="L45" s="32"/>
      <c r="N45" s="33"/>
    </row>
    <row r="46" spans="1:14" ht="15.75" customHeight="1" x14ac:dyDescent="0.2">
      <c r="A46" s="3" t="s">
        <v>40</v>
      </c>
      <c r="B46" s="18" t="s">
        <v>29</v>
      </c>
      <c r="C46" s="18" t="s">
        <v>41</v>
      </c>
      <c r="D46" s="32">
        <v>0</v>
      </c>
      <c r="E46" s="32">
        <v>0</v>
      </c>
      <c r="F46" s="32">
        <v>0</v>
      </c>
      <c r="G46" s="32">
        <v>0</v>
      </c>
      <c r="H46" s="32">
        <v>2382.7600000000002</v>
      </c>
      <c r="I46" s="32">
        <v>4613.04</v>
      </c>
      <c r="J46" s="32"/>
      <c r="K46" s="32"/>
      <c r="L46" s="32"/>
      <c r="N46" s="33"/>
    </row>
  </sheetData>
  <mergeCells count="2">
    <mergeCell ref="B1:I1"/>
    <mergeCell ref="J1:Q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Dhiraj working in March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</dc:creator>
  <cp:lastModifiedBy>Dhiraj</cp:lastModifiedBy>
  <dcterms:created xsi:type="dcterms:W3CDTF">2020-03-27T04:24:19Z</dcterms:created>
  <dcterms:modified xsi:type="dcterms:W3CDTF">2020-03-27T04:24:37Z</dcterms:modified>
</cp:coreProperties>
</file>