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Desktop from 08082017\Work - current\Analysis\fy21\valuepickr\"/>
    </mc:Choice>
  </mc:AlternateContent>
  <xr:revisionPtr revIDLastSave="0" documentId="13_ncr:1_{870D49C0-D037-45D2-83E6-9A925086F947}" xr6:coauthVersionLast="45" xr6:coauthVersionMax="45" xr10:uidLastSave="{00000000-0000-0000-0000-000000000000}"/>
  <bookViews>
    <workbookView xWindow="-110" yWindow="-110" windowWidth="22780" windowHeight="14660" firstSheet="4" activeTab="4" xr2:uid="{00000000-000D-0000-FFFF-FFFF00000000}"/>
  </bookViews>
  <sheets>
    <sheet name="30092018" sheetId="1" state="hidden" r:id="rId1"/>
    <sheet name="31122018" sheetId="2" state="hidden" r:id="rId2"/>
    <sheet name="31032019" sheetId="3" state="hidden" r:id="rId3"/>
    <sheet name="30062019" sheetId="4" state="hidden" r:id="rId4"/>
    <sheet name="31032020"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5" i="5" l="1"/>
  <c r="N4" i="5"/>
  <c r="M5" i="5"/>
  <c r="M6" i="5" s="1"/>
  <c r="N6" i="5" s="1"/>
  <c r="L5" i="5"/>
  <c r="M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J3" i="5"/>
  <c r="D54" i="5" l="1"/>
  <c r="I57" i="5"/>
  <c r="F53" i="5"/>
  <c r="E53" i="5"/>
  <c r="I53" i="5" l="1"/>
  <c r="J57" i="4"/>
  <c r="J10" i="4"/>
  <c r="K14" i="4"/>
  <c r="K16" i="4"/>
  <c r="K22" i="4"/>
  <c r="K26" i="4"/>
  <c r="K28" i="4"/>
  <c r="J29" i="4"/>
  <c r="J33" i="4"/>
  <c r="K34" i="4"/>
  <c r="K38" i="4"/>
  <c r="J45" i="4"/>
  <c r="J46" i="4"/>
  <c r="K52" i="4"/>
  <c r="J41" i="4"/>
  <c r="J37" i="4"/>
  <c r="J13" i="4"/>
  <c r="J9" i="4"/>
  <c r="E53" i="4"/>
  <c r="K25" i="4"/>
  <c r="F53" i="4"/>
  <c r="C53" i="4"/>
  <c r="H53" i="4"/>
  <c r="J51" i="4"/>
  <c r="K48" i="4"/>
  <c r="J47" i="4"/>
  <c r="K44" i="4"/>
  <c r="J43" i="4"/>
  <c r="K40" i="4"/>
  <c r="J39" i="4"/>
  <c r="K36" i="4"/>
  <c r="J35" i="4"/>
  <c r="K32" i="4"/>
  <c r="J31" i="4"/>
  <c r="J30" i="4"/>
  <c r="J27" i="4"/>
  <c r="K24" i="4"/>
  <c r="J23" i="4"/>
  <c r="K20" i="4"/>
  <c r="J19" i="4"/>
  <c r="J15" i="4"/>
  <c r="K12" i="4"/>
  <c r="J11" i="4"/>
  <c r="K8" i="4"/>
  <c r="P4" i="4"/>
  <c r="K4" i="4"/>
  <c r="K3" i="4"/>
  <c r="H53" i="5" l="1"/>
  <c r="L6" i="5" s="1"/>
  <c r="K10" i="4"/>
  <c r="J14" i="4"/>
  <c r="J26" i="4"/>
  <c r="K17" i="4"/>
  <c r="K49" i="4"/>
  <c r="K18" i="4"/>
  <c r="K50" i="4"/>
  <c r="K42" i="4"/>
  <c r="K21" i="4"/>
  <c r="K30" i="4"/>
  <c r="J42" i="4"/>
  <c r="K39" i="4"/>
  <c r="K46" i="4"/>
  <c r="K47" i="4"/>
  <c r="K23" i="4"/>
  <c r="J50" i="4"/>
  <c r="J5" i="4"/>
  <c r="K5" i="4"/>
  <c r="J7" i="4"/>
  <c r="K7" i="4"/>
  <c r="K35" i="4"/>
  <c r="J38" i="4"/>
  <c r="K51" i="4"/>
  <c r="D54" i="4"/>
  <c r="J6" i="4"/>
  <c r="K19" i="4"/>
  <c r="J22" i="4"/>
  <c r="J34" i="4"/>
  <c r="K15" i="4"/>
  <c r="J18" i="4"/>
  <c r="K31" i="4"/>
  <c r="K11" i="4"/>
  <c r="K27" i="4"/>
  <c r="K43" i="4"/>
  <c r="J17" i="4"/>
  <c r="J21" i="4"/>
  <c r="J25" i="4"/>
  <c r="J49" i="4"/>
  <c r="K6" i="4"/>
  <c r="J8" i="4"/>
  <c r="K9" i="4"/>
  <c r="J12" i="4"/>
  <c r="K13" i="4"/>
  <c r="J16" i="4"/>
  <c r="J20" i="4"/>
  <c r="J24" i="4"/>
  <c r="J28" i="4"/>
  <c r="K29" i="4"/>
  <c r="J32" i="4"/>
  <c r="K33" i="4"/>
  <c r="J36" i="4"/>
  <c r="K37" i="4"/>
  <c r="J40" i="4"/>
  <c r="K41" i="4"/>
  <c r="J44" i="4"/>
  <c r="K45" i="4"/>
  <c r="J48" i="4"/>
  <c r="J52" i="4"/>
  <c r="J3" i="4"/>
  <c r="J4" i="4"/>
  <c r="O3" i="3"/>
  <c r="O4" i="3"/>
  <c r="P4" i="3" s="1"/>
  <c r="J56" i="3"/>
  <c r="I56" i="3"/>
  <c r="I55" i="3"/>
  <c r="J55" i="3"/>
  <c r="J57" i="3" s="1"/>
  <c r="I52" i="3"/>
  <c r="K52" i="3" s="1"/>
  <c r="I51" i="3"/>
  <c r="K51" i="3" s="1"/>
  <c r="I50" i="3"/>
  <c r="J50" i="3" s="1"/>
  <c r="I49" i="3"/>
  <c r="K49" i="3" s="1"/>
  <c r="I48" i="3"/>
  <c r="K48" i="3" s="1"/>
  <c r="I47" i="3"/>
  <c r="K47" i="3" s="1"/>
  <c r="I46" i="3"/>
  <c r="K46" i="3" s="1"/>
  <c r="I45" i="3"/>
  <c r="J45" i="3" s="1"/>
  <c r="I44" i="3"/>
  <c r="J44" i="3" s="1"/>
  <c r="I43" i="3"/>
  <c r="K43" i="3" s="1"/>
  <c r="I42" i="3"/>
  <c r="J42" i="3" s="1"/>
  <c r="I41" i="3"/>
  <c r="K41" i="3" s="1"/>
  <c r="I40" i="3"/>
  <c r="K40" i="3" s="1"/>
  <c r="I39" i="3"/>
  <c r="K39" i="3" s="1"/>
  <c r="I38" i="3"/>
  <c r="K38" i="3" s="1"/>
  <c r="I37" i="3"/>
  <c r="J37" i="3" s="1"/>
  <c r="I36" i="3"/>
  <c r="K36" i="3" s="1"/>
  <c r="I35" i="3"/>
  <c r="I34" i="3"/>
  <c r="J34" i="3" s="1"/>
  <c r="I33" i="3"/>
  <c r="K33" i="3" s="1"/>
  <c r="I32" i="3"/>
  <c r="K32" i="3" s="1"/>
  <c r="I31" i="3"/>
  <c r="I30" i="3"/>
  <c r="K30" i="3" s="1"/>
  <c r="I29" i="3"/>
  <c r="J29" i="3" s="1"/>
  <c r="I28" i="3"/>
  <c r="J28" i="3" s="1"/>
  <c r="I27" i="3"/>
  <c r="J27" i="3" s="1"/>
  <c r="I26" i="3"/>
  <c r="J26" i="3" s="1"/>
  <c r="I25" i="3"/>
  <c r="K25" i="3" s="1"/>
  <c r="I24" i="3"/>
  <c r="K24" i="3" s="1"/>
  <c r="I23" i="3"/>
  <c r="J23" i="3" s="1"/>
  <c r="I22" i="3"/>
  <c r="K22" i="3" s="1"/>
  <c r="I21" i="3"/>
  <c r="J21" i="3" s="1"/>
  <c r="I20" i="3"/>
  <c r="K20" i="3" s="1"/>
  <c r="I19" i="3"/>
  <c r="K19" i="3" s="1"/>
  <c r="I18" i="3"/>
  <c r="J18" i="3" s="1"/>
  <c r="I17" i="3"/>
  <c r="K17" i="3" s="1"/>
  <c r="I16" i="3"/>
  <c r="K16" i="3" s="1"/>
  <c r="I15" i="3"/>
  <c r="K15" i="3" s="1"/>
  <c r="I14" i="3"/>
  <c r="K14" i="3" s="1"/>
  <c r="I13" i="3"/>
  <c r="J13" i="3" s="1"/>
  <c r="I12" i="3"/>
  <c r="J12" i="3" s="1"/>
  <c r="I11" i="3"/>
  <c r="K11" i="3" s="1"/>
  <c r="I10" i="3"/>
  <c r="J10" i="3" s="1"/>
  <c r="I9" i="3"/>
  <c r="K9" i="3" s="1"/>
  <c r="I8" i="3"/>
  <c r="K8" i="3" s="1"/>
  <c r="I7" i="3"/>
  <c r="K7" i="3" s="1"/>
  <c r="I6" i="3"/>
  <c r="J6" i="3" s="1"/>
  <c r="I5" i="3"/>
  <c r="K5" i="3" s="1"/>
  <c r="I4" i="3"/>
  <c r="J4" i="3" s="1"/>
  <c r="I3" i="3"/>
  <c r="K3" i="3" s="1"/>
  <c r="H53" i="3"/>
  <c r="J49" i="3"/>
  <c r="J25" i="3"/>
  <c r="K18" i="3"/>
  <c r="F53" i="3"/>
  <c r="E53" i="3"/>
  <c r="D53" i="3"/>
  <c r="C53" i="3"/>
  <c r="J52" i="3"/>
  <c r="K45" i="3"/>
  <c r="K44" i="3"/>
  <c r="J43" i="3"/>
  <c r="J40" i="3"/>
  <c r="J39" i="3"/>
  <c r="J36" i="3"/>
  <c r="K35" i="3"/>
  <c r="J35" i="3"/>
  <c r="J32" i="3"/>
  <c r="K31" i="3"/>
  <c r="J31" i="3"/>
  <c r="K29" i="3"/>
  <c r="K28" i="3"/>
  <c r="K27" i="3"/>
  <c r="J24" i="3"/>
  <c r="K23" i="3"/>
  <c r="J20" i="3"/>
  <c r="K13" i="3"/>
  <c r="K12" i="3"/>
  <c r="J11" i="3"/>
  <c r="J8" i="3"/>
  <c r="J7" i="3"/>
  <c r="K6" i="3"/>
  <c r="J16" i="3" l="1"/>
  <c r="K21" i="3"/>
  <c r="K37" i="3"/>
  <c r="J48" i="3"/>
  <c r="J33" i="3"/>
  <c r="J17" i="3"/>
  <c r="J41" i="3"/>
  <c r="J57" i="5"/>
  <c r="J15" i="3"/>
  <c r="J19" i="3"/>
  <c r="J47" i="3"/>
  <c r="J51" i="3"/>
  <c r="K50" i="3"/>
  <c r="K34" i="3"/>
  <c r="J53" i="4"/>
  <c r="K53" i="4"/>
  <c r="K10" i="3"/>
  <c r="J38" i="3"/>
  <c r="J22" i="3"/>
  <c r="K26" i="3"/>
  <c r="K42" i="3"/>
  <c r="J14" i="3"/>
  <c r="J30" i="3"/>
  <c r="J46" i="3"/>
  <c r="K4" i="3"/>
  <c r="J5" i="3"/>
  <c r="J9" i="3"/>
  <c r="J3" i="3"/>
  <c r="D54" i="3"/>
  <c r="K53" i="3" l="1"/>
  <c r="N5" i="4"/>
  <c r="J53" i="3"/>
  <c r="N5" i="3" s="1"/>
  <c r="O5" i="4" s="1"/>
  <c r="O11" i="2"/>
  <c r="O10" i="2"/>
  <c r="N6" i="4" l="1"/>
  <c r="K55" i="4"/>
  <c r="N6" i="3"/>
  <c r="K55" i="3" s="1"/>
  <c r="D53" i="2"/>
  <c r="P4" i="2" l="1"/>
  <c r="J56" i="2"/>
  <c r="J57" i="2" l="1"/>
  <c r="H53" i="2"/>
  <c r="F53" i="2"/>
  <c r="E53" i="2"/>
  <c r="C53" i="2"/>
  <c r="D54" i="2" s="1"/>
  <c r="K52" i="2"/>
  <c r="K51" i="2"/>
  <c r="K50" i="2"/>
  <c r="J50" i="2"/>
  <c r="J49" i="2"/>
  <c r="K48" i="2"/>
  <c r="K47" i="2"/>
  <c r="J47" i="2"/>
  <c r="K46" i="2"/>
  <c r="J46" i="2"/>
  <c r="J45" i="2"/>
  <c r="K44" i="2"/>
  <c r="K43" i="2"/>
  <c r="J43" i="2"/>
  <c r="K42" i="2"/>
  <c r="J42" i="2"/>
  <c r="J41" i="2"/>
  <c r="K40" i="2"/>
  <c r="K39" i="2"/>
  <c r="J39" i="2"/>
  <c r="K38" i="2"/>
  <c r="J38" i="2"/>
  <c r="J37" i="2"/>
  <c r="K36" i="2"/>
  <c r="K35" i="2"/>
  <c r="J35" i="2"/>
  <c r="J34" i="2"/>
  <c r="K34" i="2"/>
  <c r="J33" i="2"/>
  <c r="K32" i="2"/>
  <c r="J32" i="2"/>
  <c r="K31" i="2"/>
  <c r="J31" i="2"/>
  <c r="J30" i="2"/>
  <c r="K30" i="2"/>
  <c r="J29" i="2"/>
  <c r="K28" i="2"/>
  <c r="J28" i="2"/>
  <c r="K27" i="2"/>
  <c r="J27" i="2"/>
  <c r="J26" i="2"/>
  <c r="K26" i="2"/>
  <c r="J25" i="2"/>
  <c r="K24" i="2"/>
  <c r="J24" i="2"/>
  <c r="K23" i="2"/>
  <c r="J23" i="2"/>
  <c r="J22" i="2"/>
  <c r="K22" i="2"/>
  <c r="J21" i="2"/>
  <c r="K20" i="2"/>
  <c r="J20" i="2"/>
  <c r="K19" i="2"/>
  <c r="J19" i="2"/>
  <c r="J18" i="2"/>
  <c r="K18" i="2"/>
  <c r="J17" i="2"/>
  <c r="K16" i="2"/>
  <c r="J16" i="2"/>
  <c r="K15" i="2"/>
  <c r="J15" i="2"/>
  <c r="J14" i="2"/>
  <c r="K14" i="2"/>
  <c r="J13" i="2"/>
  <c r="K12" i="2"/>
  <c r="J12" i="2"/>
  <c r="K11" i="2"/>
  <c r="J11" i="2"/>
  <c r="J10" i="2"/>
  <c r="K10" i="2"/>
  <c r="J9" i="2"/>
  <c r="K8" i="2"/>
  <c r="J8" i="2"/>
  <c r="K7" i="2"/>
  <c r="J7" i="2"/>
  <c r="K6" i="2"/>
  <c r="J6" i="2"/>
  <c r="J5" i="2"/>
  <c r="K5" i="2"/>
  <c r="J4" i="2"/>
  <c r="K4" i="2"/>
  <c r="J3" i="2"/>
  <c r="K3" i="2" l="1"/>
  <c r="K9" i="2"/>
  <c r="K13" i="2"/>
  <c r="K17" i="2"/>
  <c r="K21" i="2"/>
  <c r="K25" i="2"/>
  <c r="K29" i="2"/>
  <c r="K33" i="2"/>
  <c r="J36" i="2"/>
  <c r="K37" i="2"/>
  <c r="J40" i="2"/>
  <c r="K41" i="2"/>
  <c r="J44" i="2"/>
  <c r="K45" i="2"/>
  <c r="J48" i="2"/>
  <c r="K49" i="2"/>
  <c r="J52" i="2"/>
  <c r="J51" i="2"/>
  <c r="H53" i="1"/>
  <c r="I52" i="1"/>
  <c r="K52" i="1" s="1"/>
  <c r="I51" i="1"/>
  <c r="J51" i="1" s="1"/>
  <c r="I50" i="1"/>
  <c r="K50" i="1" s="1"/>
  <c r="I49" i="1"/>
  <c r="K49" i="1" s="1"/>
  <c r="I48" i="1"/>
  <c r="K48" i="1" s="1"/>
  <c r="I47" i="1"/>
  <c r="K47" i="1" s="1"/>
  <c r="I46" i="1"/>
  <c r="K46" i="1" s="1"/>
  <c r="I45" i="1"/>
  <c r="K45" i="1" s="1"/>
  <c r="I44" i="1"/>
  <c r="K44" i="1" s="1"/>
  <c r="I43" i="1"/>
  <c r="J43" i="1" s="1"/>
  <c r="I42" i="1"/>
  <c r="K42" i="1" s="1"/>
  <c r="I41" i="1"/>
  <c r="K41" i="1" s="1"/>
  <c r="I40" i="1"/>
  <c r="K40" i="1" s="1"/>
  <c r="I39" i="1"/>
  <c r="J39" i="1" s="1"/>
  <c r="I38" i="1"/>
  <c r="K38" i="1" s="1"/>
  <c r="I37" i="1"/>
  <c r="K37" i="1" s="1"/>
  <c r="I36" i="1"/>
  <c r="K36" i="1" s="1"/>
  <c r="I35" i="1"/>
  <c r="J35" i="1" s="1"/>
  <c r="I34" i="1"/>
  <c r="K34" i="1" s="1"/>
  <c r="I33" i="1"/>
  <c r="K33" i="1" s="1"/>
  <c r="I32" i="1"/>
  <c r="K32" i="1" s="1"/>
  <c r="I31" i="1"/>
  <c r="K31" i="1" s="1"/>
  <c r="I30" i="1"/>
  <c r="K30" i="1" s="1"/>
  <c r="I29" i="1"/>
  <c r="K29" i="1" s="1"/>
  <c r="I28" i="1"/>
  <c r="K28" i="1" s="1"/>
  <c r="I27" i="1"/>
  <c r="J27" i="1" s="1"/>
  <c r="I26" i="1"/>
  <c r="K26" i="1" s="1"/>
  <c r="I25" i="1"/>
  <c r="K25" i="1" s="1"/>
  <c r="I24" i="1"/>
  <c r="K24" i="1" s="1"/>
  <c r="I23" i="1"/>
  <c r="J23" i="1" s="1"/>
  <c r="I22" i="1"/>
  <c r="K22" i="1" s="1"/>
  <c r="I21" i="1"/>
  <c r="K21" i="1" s="1"/>
  <c r="I20" i="1"/>
  <c r="K20" i="1" s="1"/>
  <c r="I19" i="1"/>
  <c r="J19" i="1" s="1"/>
  <c r="I18" i="1"/>
  <c r="K18" i="1" s="1"/>
  <c r="I17" i="1"/>
  <c r="K17" i="1" s="1"/>
  <c r="I16" i="1"/>
  <c r="K16" i="1" s="1"/>
  <c r="I15" i="1"/>
  <c r="K15" i="1" s="1"/>
  <c r="I14" i="1"/>
  <c r="K14" i="1" s="1"/>
  <c r="I13" i="1"/>
  <c r="K13" i="1" s="1"/>
  <c r="I12" i="1"/>
  <c r="K12" i="1" s="1"/>
  <c r="I11" i="1"/>
  <c r="J11" i="1" s="1"/>
  <c r="I10" i="1"/>
  <c r="K10" i="1" s="1"/>
  <c r="I9" i="1"/>
  <c r="K9" i="1" s="1"/>
  <c r="I8" i="1"/>
  <c r="K8" i="1" s="1"/>
  <c r="I7" i="1"/>
  <c r="J7" i="1" s="1"/>
  <c r="I6" i="1"/>
  <c r="K6" i="1" s="1"/>
  <c r="I5" i="1"/>
  <c r="I4" i="1"/>
  <c r="K4" i="1" s="1"/>
  <c r="I3" i="1"/>
  <c r="J3" i="1" s="1"/>
  <c r="J57" i="1"/>
  <c r="F53" i="1"/>
  <c r="E53" i="1"/>
  <c r="C53" i="1"/>
  <c r="E54" i="1" s="1"/>
  <c r="J53" i="2" l="1"/>
  <c r="K53" i="2"/>
  <c r="N5" i="2" s="1"/>
  <c r="O5" i="3" s="1"/>
  <c r="P5" i="3" s="1"/>
  <c r="K19" i="1"/>
  <c r="K35" i="1"/>
  <c r="K51" i="1"/>
  <c r="K3" i="1"/>
  <c r="J5" i="1"/>
  <c r="J13" i="1"/>
  <c r="J25" i="1"/>
  <c r="J33" i="1"/>
  <c r="J37" i="1"/>
  <c r="J45" i="1"/>
  <c r="J49" i="1"/>
  <c r="K7" i="1"/>
  <c r="K23" i="1"/>
  <c r="K39" i="1"/>
  <c r="J6" i="1"/>
  <c r="J10" i="1"/>
  <c r="J14" i="1"/>
  <c r="J18" i="1"/>
  <c r="J22" i="1"/>
  <c r="J26" i="1"/>
  <c r="J30" i="1"/>
  <c r="J34" i="1"/>
  <c r="J38" i="1"/>
  <c r="J42" i="1"/>
  <c r="J46" i="1"/>
  <c r="J50" i="1"/>
  <c r="J9" i="1"/>
  <c r="J17" i="1"/>
  <c r="J21" i="1"/>
  <c r="J29" i="1"/>
  <c r="J41" i="1"/>
  <c r="K11" i="1"/>
  <c r="K27" i="1"/>
  <c r="K43" i="1"/>
  <c r="J15" i="1"/>
  <c r="J31" i="1"/>
  <c r="J47" i="1"/>
  <c r="J4" i="1"/>
  <c r="J8" i="1"/>
  <c r="J12" i="1"/>
  <c r="J16" i="1"/>
  <c r="J20" i="1"/>
  <c r="J24" i="1"/>
  <c r="J28" i="1"/>
  <c r="J32" i="1"/>
  <c r="J36" i="1"/>
  <c r="J40" i="1"/>
  <c r="J44" i="1"/>
  <c r="J48" i="1"/>
  <c r="J52" i="1"/>
  <c r="K5" i="1"/>
  <c r="N6" i="2" l="1"/>
  <c r="P5" i="2"/>
  <c r="K55" i="2"/>
  <c r="P6" i="2"/>
  <c r="K53" i="1"/>
  <c r="J53" i="1"/>
  <c r="K56" i="4" l="1"/>
  <c r="K57" i="4" s="1"/>
  <c r="K56" i="3"/>
  <c r="K57" i="3" s="1"/>
  <c r="P4" i="1"/>
  <c r="P6" i="1" s="1"/>
  <c r="K56" i="2" s="1"/>
  <c r="K57" i="2" s="1"/>
  <c r="O6" i="4"/>
  <c r="P6" i="4" s="1"/>
  <c r="O6" i="3"/>
  <c r="P6" i="3" s="1"/>
  <c r="N10" i="2"/>
  <c r="K55" i="1" l="1"/>
  <c r="K57" i="1" s="1"/>
</calcChain>
</file>

<file path=xl/sharedStrings.xml><?xml version="1.0" encoding="utf-8"?>
<sst xmlns="http://schemas.openxmlformats.org/spreadsheetml/2006/main" count="368" uniqueCount="110">
  <si>
    <t>Nifty trailing PE as on 14 Nov, 2018</t>
  </si>
  <si>
    <t xml:space="preserve">Nifty TTM EPS </t>
  </si>
  <si>
    <r>
      <t xml:space="preserve">All figures in </t>
    </r>
    <r>
      <rPr>
        <sz val="10"/>
        <color theme="1"/>
        <rFont val="Cambria"/>
        <family val="1"/>
      </rPr>
      <t>₹</t>
    </r>
    <r>
      <rPr>
        <sz val="10"/>
        <color theme="1"/>
        <rFont val="Cambria"/>
        <family val="2"/>
      </rPr>
      <t xml:space="preserve"> million except PE ratio</t>
    </r>
  </si>
  <si>
    <t>Stocks</t>
  </si>
  <si>
    <t>PAT for 3 months ended 30 Sept. 2017</t>
  </si>
  <si>
    <t>PAT for 3 months ended 30 Sept. 2018</t>
  </si>
  <si>
    <t>PAT for 12 months ended 30 Sept. 2018</t>
  </si>
  <si>
    <t>Market Capitalisation, 14 November 2018</t>
  </si>
  <si>
    <t>Adani Ports &amp; Special Economic Zone Ltd.</t>
  </si>
  <si>
    <t>Asian Paints Ltd.</t>
  </si>
  <si>
    <t>Axis Bank Ltd.</t>
  </si>
  <si>
    <t>Bajaj Auto Ltd.</t>
  </si>
  <si>
    <t>Bajaj Finance Ltd.</t>
  </si>
  <si>
    <t>Bajaj Finserv Ltd.</t>
  </si>
  <si>
    <t>Bharat Petroleum Corpn. Ltd.</t>
  </si>
  <si>
    <t>Bharti Airtel Ltd.</t>
  </si>
  <si>
    <t>Bharti Infratel Ltd.</t>
  </si>
  <si>
    <t>Cipla Ltd.</t>
  </si>
  <si>
    <t>Coal India Ltd.</t>
  </si>
  <si>
    <t>Dr. Reddy'S Laboratories Ltd.</t>
  </si>
  <si>
    <t>Eicher Motors Ltd.</t>
  </si>
  <si>
    <t>G A I L (India) Ltd.</t>
  </si>
  <si>
    <t>Grasim Industries Ltd.</t>
  </si>
  <si>
    <t>H C L Technologies Ltd.</t>
  </si>
  <si>
    <t>H D F C Bank Ltd.</t>
  </si>
  <si>
    <t>Hero Motocorp Ltd.</t>
  </si>
  <si>
    <t>Hindalco Industries Ltd.</t>
  </si>
  <si>
    <t>Hindustan Petroleum Corpn. Ltd.</t>
  </si>
  <si>
    <t>Hindustan Unilever Ltd.</t>
  </si>
  <si>
    <t>Housing Development Finance Corpn. Ltd.</t>
  </si>
  <si>
    <t>I C I C I Bank Ltd.</t>
  </si>
  <si>
    <t>I T C Ltd.</t>
  </si>
  <si>
    <t>Indiabulls Housing Finance Ltd.</t>
  </si>
  <si>
    <t>Indian Oil Corpn. Ltd.</t>
  </si>
  <si>
    <t>Indusind Bank Ltd.</t>
  </si>
  <si>
    <t>Infosys Ltd.</t>
  </si>
  <si>
    <t>J S W Steel Ltd.</t>
  </si>
  <si>
    <t>Kotak Mahindra Bank Ltd.</t>
  </si>
  <si>
    <t>Larsen &amp; Toubro Ltd.</t>
  </si>
  <si>
    <t>Mahindra &amp; Mahindra Ltd.</t>
  </si>
  <si>
    <t>Maruti Suzuki India Ltd.</t>
  </si>
  <si>
    <t>N T P C Ltd.</t>
  </si>
  <si>
    <t>Oil &amp; Natural Gas Corpn. Ltd.</t>
  </si>
  <si>
    <t>Power Grid Corpn. Of India Ltd.</t>
  </si>
  <si>
    <t>Reliance Industries Ltd.</t>
  </si>
  <si>
    <t>State Bank Of India</t>
  </si>
  <si>
    <t>Sun Pharmaceutical Inds. Ltd.</t>
  </si>
  <si>
    <t>Tata Consultancy Services Ltd.</t>
  </si>
  <si>
    <t>Tata Motors Ltd.</t>
  </si>
  <si>
    <t>Tata Steel Ltd.</t>
  </si>
  <si>
    <t>Tech Mahindra Ltd.</t>
  </si>
  <si>
    <t>Titan Company Ltd.</t>
  </si>
  <si>
    <t>U P L Ltd.</t>
  </si>
  <si>
    <t>Ultratech Cement Ltd.</t>
  </si>
  <si>
    <t>Vedanta Ltd.</t>
  </si>
  <si>
    <t>Wipro Ltd.</t>
  </si>
  <si>
    <t>Yes Bank Ltd.</t>
  </si>
  <si>
    <t>Zee Entertainment Enterprises Ltd.</t>
  </si>
  <si>
    <t>Unweighted PAT growth (y-o-y)</t>
  </si>
  <si>
    <t>Nifty (q-o-q)</t>
  </si>
  <si>
    <t>Notes</t>
  </si>
  <si>
    <t>1. Weights are sourced from niftyindices.com/reports/monthly-reports</t>
  </si>
  <si>
    <t>2. Reported PAT figures as per "Profits attributed to owners of the company" for consolidated, PAT for standalone</t>
  </si>
  <si>
    <t>3. Market Cap based on average of closing prices at BSE and NSE sourced from Prowess</t>
  </si>
  <si>
    <r>
      <t xml:space="preserve">4. In case of ICICI Bank, Consolidated Financial Results do not state if it is adjusted for Minority Interest, if </t>
    </r>
    <r>
      <rPr>
        <b/>
        <sz val="10"/>
        <color theme="1"/>
        <rFont val="Cambria"/>
        <family val="1"/>
      </rPr>
      <t>not</t>
    </r>
    <r>
      <rPr>
        <sz val="10"/>
        <color theme="1"/>
        <rFont val="Cambria"/>
        <family val="2"/>
      </rPr>
      <t xml:space="preserve"> so, to that extent the profits may be inflated</t>
    </r>
  </si>
  <si>
    <r>
      <t xml:space="preserve">5. Mahindra and Mahindra figures pertain to consolidated results from the summary provided in the Press Release. Further June 2018 quarter results have been adjusted upwards to </t>
    </r>
    <r>
      <rPr>
        <sz val="10"/>
        <color theme="1"/>
        <rFont val="Cambria"/>
        <family val="1"/>
      </rPr>
      <t>₹</t>
    </r>
    <r>
      <rPr>
        <sz val="10"/>
        <color theme="1"/>
        <rFont val="Cambria"/>
        <family val="2"/>
      </rPr>
      <t xml:space="preserve"> 17300 from ₹ 8590 </t>
    </r>
    <r>
      <rPr>
        <sz val="10"/>
        <color theme="1"/>
        <rFont val="Cambria"/>
        <family val="2"/>
      </rPr>
      <t xml:space="preserve">as the consolidated results for that quarter are now available. </t>
    </r>
  </si>
  <si>
    <t xml:space="preserve">6. About 40% of Nifty firms declare only quarterly standalone results while also having subsidiaries, whose results are declared annually 
generally additive to standalone but by not too much except Hindalco (~+30%). To that extent the PE is understated. </t>
  </si>
  <si>
    <t>7. Unlike Nifty EPS computaiton for Q1, HDFC results are standalone. That's because even as consolidated results are not provided (IND AS issues), it listed on of its subsidiaries and recorded gains thus changing its share of profits and related accounting. The impact overall may not be material for Nifty EPS in my opinion</t>
  </si>
  <si>
    <t>Market Cap - 31 October 2018</t>
  </si>
  <si>
    <r>
      <t xml:space="preserve">Free Float Market Cap 31 Oct 2018 
</t>
    </r>
    <r>
      <rPr>
        <b/>
        <sz val="8"/>
        <color theme="1"/>
        <rFont val="Cambria"/>
        <family val="1"/>
      </rPr>
      <t>(Niftyindices.com)</t>
    </r>
  </si>
  <si>
    <t>Free Float earnings</t>
  </si>
  <si>
    <t>Free Float Market Capitalisation, 14 November 2018</t>
  </si>
  <si>
    <t>Share of Free Float</t>
  </si>
  <si>
    <t>Nifty EPS (q-o-q)</t>
  </si>
  <si>
    <t xml:space="preserve">Nifty </t>
  </si>
  <si>
    <t>PAT for 3 months ended 31 Dec 2018</t>
  </si>
  <si>
    <t>PAT for 3 months ended 30 Dec 2017</t>
  </si>
  <si>
    <t>PAT for 12 months ended 30 Dec 2018</t>
  </si>
  <si>
    <t>Market Capitalisation, 14 February 2019</t>
  </si>
  <si>
    <t>Free Float Market Capitalisation, 14 February 2019</t>
  </si>
  <si>
    <t xml:space="preserve">5. Mahindra and Mahindra figures pertain to consolidated results from the summary provided in the Press Release. </t>
  </si>
  <si>
    <t>Market Cap - 31 January 2019</t>
  </si>
  <si>
    <t>Nifty PE (TTM)</t>
  </si>
  <si>
    <t>Nifty</t>
  </si>
  <si>
    <t>Nifty EPS (TTM)</t>
  </si>
  <si>
    <t xml:space="preserve">+/- %age </t>
  </si>
  <si>
    <t>Britannia Industries Ltd.</t>
  </si>
  <si>
    <t>PAT for 3 months ended 
31 March 2018</t>
  </si>
  <si>
    <t>PAT for 3 months ended 
31 March 2019</t>
  </si>
  <si>
    <t>PAT for 12 months ended 31 March 2019</t>
  </si>
  <si>
    <t>Market Capitalisation, 30 May 2019</t>
  </si>
  <si>
    <t>Market Capitalisation, 30 April 2019</t>
  </si>
  <si>
    <r>
      <t xml:space="preserve">Free Float Market Cap 30 April 2019 
</t>
    </r>
    <r>
      <rPr>
        <b/>
        <sz val="8"/>
        <color theme="1"/>
        <rFont val="Cambria"/>
        <family val="1"/>
      </rPr>
      <t>(Niftyindices.com)</t>
    </r>
  </si>
  <si>
    <t>Free Float Market Capitalisation, 30 May 2019</t>
  </si>
  <si>
    <t>3. Market Cap based on average of closing prices at NSE sourced from Prowess</t>
  </si>
  <si>
    <t>5. ONGC has not provided Consolidated figures for the quarter and to that extent the Nifty PAT is understated, but not by much</t>
  </si>
  <si>
    <t>4. Since firms have to compulsorily give Consolidated results from FY 20, including previous years figures, there are some changes to that effect</t>
  </si>
  <si>
    <t>PAT for 3 months ended 
30 June 2019</t>
  </si>
  <si>
    <t>PAT for 3 months ended 
30 June 2018</t>
  </si>
  <si>
    <t>PAT for 12 months ended 30 June 2019</t>
  </si>
  <si>
    <t>Market Capitalisation, 14 August 2019</t>
  </si>
  <si>
    <t>Free Float Market Capitalisation, 14 August 2019</t>
  </si>
  <si>
    <t>Nestle India Ltd.</t>
  </si>
  <si>
    <t>PE ratio</t>
  </si>
  <si>
    <t>PAT for year ended March 31, 2019</t>
  </si>
  <si>
    <t>PAT for year ended March 31, 2020</t>
  </si>
  <si>
    <t>Market Capitalisation, 31 July 2020</t>
  </si>
  <si>
    <t>Free Float Market Capitalisation,  31 July 2020</t>
  </si>
  <si>
    <t>Shree Cement Ltd.</t>
  </si>
  <si>
    <t>2. Reported PAT figures as per "Profits attributed to owners of the company" for consolidated else PAT for standalone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</si>
</sst>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 #,##0_);_(* \(#,##0\);_(* &quot;-&quot;??_);_(@_)"/>
    <numFmt numFmtId="166" formatCode="#,##0.00_ ;[Red]\-#,##0.00\ "/>
    <numFmt numFmtId="167" formatCode="0.0%"/>
    <numFmt numFmtId="168" formatCode="[$-409]d\-mmm\-yy;@"/>
    <numFmt numFmtId="169" formatCode="#,##0.0000_ ;[Red]\-#,##0.0000\ "/>
    <numFmt numFmtId="170" formatCode="0.0000000%"/>
    <numFmt numFmtId="171" formatCode="_(* #,##0.0000_);_(* \(#,##0.0000\);_(* &quot;-&quot;??_);_(@_)"/>
  </numFmts>
  <fonts count="9" x14ac:knownFonts="1">
    <font>
      <sz val="10"/>
      <color theme="1"/>
      <name val="Cambria"/>
      <family val="2"/>
    </font>
    <font>
      <sz val="10"/>
      <color theme="1"/>
      <name val="Cambria"/>
      <family val="2"/>
    </font>
    <font>
      <sz val="10"/>
      <color rgb="FFFF0000"/>
      <name val="Cambria"/>
      <family val="2"/>
    </font>
    <font>
      <sz val="12"/>
      <color theme="1"/>
      <name val="Cambria"/>
      <family val="2"/>
    </font>
    <font>
      <b/>
      <sz val="10"/>
      <color theme="1"/>
      <name val="Cambria"/>
      <family val="1"/>
    </font>
    <font>
      <sz val="10"/>
      <color theme="1"/>
      <name val="Cambria"/>
      <family val="1"/>
    </font>
    <font>
      <u/>
      <sz val="10"/>
      <color theme="1"/>
      <name val="Cambria"/>
      <family val="2"/>
    </font>
    <font>
      <b/>
      <sz val="8"/>
      <color theme="1"/>
      <name val="Cambria"/>
      <family val="1"/>
    </font>
    <font>
      <b/>
      <sz val="10"/>
      <color theme="4" tint="-0.249977111117893"/>
      <name val="Cambria"/>
      <family val="1"/>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7">
    <xf numFmtId="0" fontId="0" fillId="0" borderId="0" xfId="0"/>
    <xf numFmtId="0" fontId="3" fillId="0" borderId="0" xfId="0" applyFont="1"/>
    <xf numFmtId="0" fontId="4" fillId="0" borderId="0" xfId="0" applyFont="1" applyFill="1" applyBorder="1" applyAlignment="1">
      <alignment horizontal="right" vertical="center"/>
    </xf>
    <xf numFmtId="0" fontId="0" fillId="0" borderId="0" xfId="0" applyAlignment="1"/>
    <xf numFmtId="0" fontId="0" fillId="0" borderId="2" xfId="0" applyBorder="1"/>
    <xf numFmtId="38" fontId="0" fillId="0" borderId="2" xfId="1" applyNumberFormat="1" applyFont="1" applyFill="1" applyBorder="1" applyAlignment="1">
      <alignment horizontal="right"/>
    </xf>
    <xf numFmtId="165" fontId="0" fillId="0" borderId="2" xfId="1" applyNumberFormat="1" applyFont="1" applyBorder="1"/>
    <xf numFmtId="166" fontId="0" fillId="0" borderId="2" xfId="1" applyNumberFormat="1" applyFont="1" applyFill="1" applyBorder="1" applyAlignment="1">
      <alignment horizontal="right"/>
    </xf>
    <xf numFmtId="0" fontId="0" fillId="0" borderId="3" xfId="0" applyBorder="1"/>
    <xf numFmtId="38" fontId="0" fillId="0" borderId="3" xfId="1" applyNumberFormat="1" applyFont="1" applyFill="1" applyBorder="1" applyAlignment="1">
      <alignment horizontal="right"/>
    </xf>
    <xf numFmtId="165" fontId="0" fillId="0" borderId="3" xfId="1" applyNumberFormat="1" applyFont="1" applyBorder="1"/>
    <xf numFmtId="166" fontId="0" fillId="0" borderId="3" xfId="1" applyNumberFormat="1" applyFont="1" applyFill="1" applyBorder="1" applyAlignment="1">
      <alignment horizontal="right"/>
    </xf>
    <xf numFmtId="166" fontId="2" fillId="0" borderId="3" xfId="1" applyNumberFormat="1" applyFont="1" applyFill="1" applyBorder="1" applyAlignment="1">
      <alignment horizontal="right"/>
    </xf>
    <xf numFmtId="0" fontId="0" fillId="0" borderId="4" xfId="0" applyBorder="1"/>
    <xf numFmtId="38" fontId="0" fillId="0" borderId="4" xfId="1" applyNumberFormat="1" applyFont="1" applyFill="1" applyBorder="1" applyAlignment="1">
      <alignment horizontal="right"/>
    </xf>
    <xf numFmtId="165" fontId="0" fillId="0" borderId="4" xfId="1" applyNumberFormat="1" applyFont="1" applyBorder="1"/>
    <xf numFmtId="166" fontId="0" fillId="0" borderId="4" xfId="1" applyNumberFormat="1" applyFont="1" applyFill="1" applyBorder="1" applyAlignment="1">
      <alignment horizontal="right"/>
    </xf>
    <xf numFmtId="165" fontId="4" fillId="0" borderId="0" xfId="1" applyNumberFormat="1" applyFont="1" applyAlignment="1">
      <alignment horizontal="center"/>
    </xf>
    <xf numFmtId="165" fontId="4" fillId="0" borderId="0" xfId="1" applyNumberFormat="1" applyFont="1" applyBorder="1" applyAlignment="1">
      <alignment horizontal="center"/>
    </xf>
    <xf numFmtId="3" fontId="4" fillId="0" borderId="0" xfId="1" applyNumberFormat="1" applyFont="1" applyAlignment="1">
      <alignment horizontal="center"/>
    </xf>
    <xf numFmtId="3" fontId="4" fillId="0" borderId="0" xfId="1" applyNumberFormat="1" applyFont="1" applyAlignment="1">
      <alignment horizontal="right"/>
    </xf>
    <xf numFmtId="167" fontId="4" fillId="0" borderId="0" xfId="2" applyNumberFormat="1" applyFont="1" applyAlignment="1">
      <alignment horizontal="right"/>
    </xf>
    <xf numFmtId="0" fontId="4" fillId="0" borderId="0" xfId="0" applyFont="1"/>
    <xf numFmtId="3" fontId="4" fillId="0" borderId="0" xfId="1" applyNumberFormat="1" applyFont="1" applyAlignment="1">
      <alignment horizontal="left"/>
    </xf>
    <xf numFmtId="168" fontId="0" fillId="0" borderId="0" xfId="0" applyNumberFormat="1"/>
    <xf numFmtId="164" fontId="0" fillId="0" borderId="0" xfId="1" applyFont="1"/>
    <xf numFmtId="0" fontId="6" fillId="0" borderId="0" xfId="0" applyFont="1"/>
    <xf numFmtId="10" fontId="4" fillId="0" borderId="0" xfId="2" applyNumberFormat="1" applyFont="1"/>
    <xf numFmtId="15" fontId="0" fillId="0" borderId="0" xfId="0" applyNumberFormat="1"/>
    <xf numFmtId="0" fontId="0" fillId="0" borderId="0" xfId="0" applyAlignment="1">
      <alignment horizontal="left" vertical="top" wrapText="1"/>
    </xf>
    <xf numFmtId="169" fontId="0" fillId="0" borderId="2" xfId="1" applyNumberFormat="1" applyFont="1" applyFill="1" applyBorder="1" applyAlignment="1">
      <alignment horizontal="right"/>
    </xf>
    <xf numFmtId="169" fontId="0" fillId="0" borderId="3" xfId="1" applyNumberFormat="1" applyFont="1" applyFill="1" applyBorder="1" applyAlignment="1">
      <alignment horizontal="right"/>
    </xf>
    <xf numFmtId="169" fontId="0" fillId="0" borderId="4" xfId="1" applyNumberFormat="1" applyFont="1" applyFill="1" applyBorder="1" applyAlignment="1">
      <alignment horizontal="right"/>
    </xf>
    <xf numFmtId="0" fontId="4" fillId="2" borderId="1" xfId="0" applyFont="1" applyFill="1" applyBorder="1" applyAlignment="1">
      <alignment horizontal="center" vertical="center" wrapText="1"/>
    </xf>
    <xf numFmtId="0" fontId="0" fillId="0" borderId="0" xfId="0" applyAlignment="1">
      <alignment horizontal="left" vertical="top" wrapText="1"/>
    </xf>
    <xf numFmtId="2" fontId="8" fillId="0" borderId="0" xfId="1" applyNumberFormat="1" applyFont="1" applyFill="1" applyAlignment="1">
      <alignment horizontal="center" vertical="center"/>
    </xf>
    <xf numFmtId="16" fontId="0" fillId="0" borderId="0" xfId="0" applyNumberFormat="1"/>
    <xf numFmtId="164" fontId="8" fillId="0" borderId="0" xfId="1" applyFont="1" applyFill="1" applyAlignment="1">
      <alignment horizontal="center" vertical="center"/>
    </xf>
    <xf numFmtId="10" fontId="8" fillId="0" borderId="0" xfId="2" applyNumberFormat="1" applyFont="1" applyFill="1" applyAlignment="1">
      <alignment horizontal="center" vertical="center"/>
    </xf>
    <xf numFmtId="0" fontId="4" fillId="0" borderId="0" xfId="0" applyFont="1" applyAlignment="1">
      <alignment horizontal="right"/>
    </xf>
    <xf numFmtId="170" fontId="0" fillId="0" borderId="0" xfId="0" applyNumberFormat="1"/>
    <xf numFmtId="15" fontId="4" fillId="0" borderId="5" xfId="0" applyNumberFormat="1" applyFont="1" applyBorder="1" applyAlignment="1">
      <alignment horizontal="center"/>
    </xf>
    <xf numFmtId="0" fontId="4" fillId="0" borderId="5" xfId="0" quotePrefix="1" applyFont="1" applyBorder="1" applyAlignment="1">
      <alignment horizontal="center"/>
    </xf>
    <xf numFmtId="0" fontId="0" fillId="0" borderId="0" xfId="0" applyAlignment="1">
      <alignment horizontal="left" vertical="top" wrapText="1"/>
    </xf>
    <xf numFmtId="0" fontId="0" fillId="0" borderId="0" xfId="0" applyAlignment="1">
      <alignment horizontal="left" vertical="top" wrapText="1"/>
    </xf>
    <xf numFmtId="171" fontId="0" fillId="0" borderId="4" xfId="1" applyNumberFormat="1" applyFont="1" applyBorder="1"/>
    <xf numFmtId="0" fontId="0" fillId="0" borderId="0" xfId="0" applyAlignment="1">
      <alignment horizontal="left" vertical="top" wrapText="1"/>
    </xf>
    <xf numFmtId="0" fontId="4" fillId="0" borderId="0" xfId="0" applyFont="1" applyBorder="1"/>
    <xf numFmtId="15" fontId="4" fillId="0" borderId="0" xfId="0" applyNumberFormat="1" applyFont="1" applyBorder="1" applyAlignment="1">
      <alignment horizontal="center"/>
    </xf>
    <xf numFmtId="0" fontId="4" fillId="0" borderId="0" xfId="0" quotePrefix="1" applyFont="1" applyBorder="1" applyAlignment="1">
      <alignment horizontal="center"/>
    </xf>
    <xf numFmtId="0" fontId="4" fillId="0" borderId="0" xfId="0" applyFont="1" applyBorder="1" applyAlignment="1">
      <alignment horizontal="right"/>
    </xf>
    <xf numFmtId="164" fontId="8" fillId="0" borderId="0" xfId="1" applyFont="1" applyFill="1" applyBorder="1" applyAlignment="1">
      <alignment horizontal="center" vertical="center"/>
    </xf>
    <xf numFmtId="10" fontId="8" fillId="0" borderId="0" xfId="2" applyNumberFormat="1" applyFont="1" applyFill="1" applyBorder="1" applyAlignment="1">
      <alignment horizontal="center" vertical="center"/>
    </xf>
    <xf numFmtId="2" fontId="8" fillId="0" borderId="0" xfId="1" applyNumberFormat="1" applyFont="1" applyFill="1" applyBorder="1" applyAlignment="1">
      <alignment horizontal="center" vertical="center"/>
    </xf>
    <xf numFmtId="171" fontId="4" fillId="0" borderId="0" xfId="1" applyNumberFormat="1" applyFont="1" applyBorder="1" applyAlignment="1">
      <alignment horizontal="center"/>
    </xf>
    <xf numFmtId="4" fontId="4" fillId="0" borderId="0" xfId="1" applyNumberFormat="1" applyFont="1" applyAlignment="1">
      <alignment horizontal="center"/>
    </xf>
    <xf numFmtId="0" fontId="0" fillId="0" borderId="0" xfId="0"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66"/>
  <sheetViews>
    <sheetView topLeftCell="A10" zoomScale="90" zoomScaleNormal="90" workbookViewId="0">
      <selection activeCell="B63" sqref="B63:J63"/>
    </sheetView>
  </sheetViews>
  <sheetFormatPr defaultRowHeight="12.5" x14ac:dyDescent="0.25"/>
  <cols>
    <col min="1" max="1" width="2.1796875" customWidth="1"/>
    <col min="2" max="2" width="36.54296875" customWidth="1"/>
    <col min="3" max="3" width="12.453125" customWidth="1"/>
    <col min="4" max="4" width="13" customWidth="1"/>
    <col min="5" max="5" width="12.453125" customWidth="1"/>
    <col min="6" max="6" width="13.54296875" customWidth="1"/>
    <col min="7" max="8" width="13.1796875" hidden="1" customWidth="1"/>
    <col min="9" max="9" width="10" bestFit="1" customWidth="1"/>
    <col min="10" max="10" width="14.1796875" customWidth="1"/>
    <col min="11" max="11" width="11.54296875" customWidth="1"/>
    <col min="16" max="16" width="10.81640625" bestFit="1" customWidth="1"/>
  </cols>
  <sheetData>
    <row r="1" spans="2:17" x14ac:dyDescent="0.25">
      <c r="C1" s="3"/>
      <c r="D1" s="3" t="s">
        <v>2</v>
      </c>
      <c r="E1" s="3"/>
      <c r="F1" s="3"/>
      <c r="G1" s="3"/>
      <c r="H1" s="3"/>
      <c r="I1" s="3"/>
      <c r="J1" s="3"/>
      <c r="K1" s="3"/>
    </row>
    <row r="2" spans="2:17" ht="63" thickBot="1" x14ac:dyDescent="0.3">
      <c r="B2" s="33" t="s">
        <v>3</v>
      </c>
      <c r="C2" s="33" t="s">
        <v>4</v>
      </c>
      <c r="D2" s="33" t="s">
        <v>5</v>
      </c>
      <c r="E2" s="33" t="s">
        <v>6</v>
      </c>
      <c r="F2" s="33" t="s">
        <v>7</v>
      </c>
      <c r="G2" s="33" t="s">
        <v>68</v>
      </c>
      <c r="H2" s="33" t="s">
        <v>69</v>
      </c>
      <c r="I2" s="33" t="s">
        <v>72</v>
      </c>
      <c r="J2" s="33" t="s">
        <v>71</v>
      </c>
      <c r="K2" s="33" t="s">
        <v>70</v>
      </c>
    </row>
    <row r="3" spans="2:17" ht="13" thickTop="1" x14ac:dyDescent="0.25">
      <c r="B3" s="4" t="s">
        <v>8</v>
      </c>
      <c r="C3" s="5">
        <v>9920.7999999999993</v>
      </c>
      <c r="D3" s="5">
        <v>6055</v>
      </c>
      <c r="E3" s="5">
        <v>32170.800000000003</v>
      </c>
      <c r="F3" s="6">
        <v>686934.7</v>
      </c>
      <c r="G3" s="6">
        <v>660322.97</v>
      </c>
      <c r="H3" s="6">
        <v>250922.7</v>
      </c>
      <c r="I3" s="30">
        <f>ROUND(H3/G3,4)</f>
        <v>0.38</v>
      </c>
      <c r="J3" s="6">
        <f>I3*F3</f>
        <v>261035.18599999999</v>
      </c>
      <c r="K3" s="7">
        <f t="shared" ref="K3:K34" si="0">ROUND(I3*E3,4)</f>
        <v>12224.904</v>
      </c>
    </row>
    <row r="4" spans="2:17" ht="15" x14ac:dyDescent="0.3">
      <c r="B4" s="8" t="s">
        <v>9</v>
      </c>
      <c r="C4" s="9">
        <v>5758.9</v>
      </c>
      <c r="D4" s="9">
        <v>4927.6000000000004</v>
      </c>
      <c r="E4" s="9">
        <v>20864.099999999999</v>
      </c>
      <c r="F4" s="10">
        <v>1266356.8999999999</v>
      </c>
      <c r="G4" s="10">
        <v>1180196.96</v>
      </c>
      <c r="H4" s="10">
        <v>554692.6</v>
      </c>
      <c r="I4" s="31">
        <f t="shared" ref="I4:I52" si="1">ROUND(H4/G4,4)</f>
        <v>0.47</v>
      </c>
      <c r="J4" s="10">
        <f t="shared" ref="J4:J52" si="2">I4*F4</f>
        <v>595187.7429999999</v>
      </c>
      <c r="K4" s="11">
        <f t="shared" si="0"/>
        <v>9806.1270000000004</v>
      </c>
      <c r="N4" s="1"/>
      <c r="O4" s="2" t="s">
        <v>0</v>
      </c>
      <c r="P4" s="35">
        <f>J53/K53</f>
        <v>22.346441563355558</v>
      </c>
    </row>
    <row r="5" spans="2:17" x14ac:dyDescent="0.25">
      <c r="B5" s="8" t="s">
        <v>10</v>
      </c>
      <c r="C5" s="9">
        <v>4323.8</v>
      </c>
      <c r="D5" s="9">
        <v>7896.1</v>
      </c>
      <c r="E5" s="9">
        <v>283.99999999999818</v>
      </c>
      <c r="F5" s="10">
        <v>1574500.61</v>
      </c>
      <c r="G5" s="10">
        <v>1496468.11</v>
      </c>
      <c r="H5" s="10">
        <v>1032304</v>
      </c>
      <c r="I5" s="31">
        <f t="shared" si="1"/>
        <v>0.68979999999999997</v>
      </c>
      <c r="J5" s="10">
        <f t="shared" si="2"/>
        <v>1086090.5207780001</v>
      </c>
      <c r="K5" s="11">
        <f t="shared" si="0"/>
        <v>195.9032</v>
      </c>
      <c r="O5" s="22" t="s">
        <v>74</v>
      </c>
      <c r="P5" s="35">
        <v>10576.3</v>
      </c>
    </row>
    <row r="6" spans="2:17" ht="15" x14ac:dyDescent="0.3">
      <c r="B6" s="8" t="s">
        <v>11</v>
      </c>
      <c r="C6" s="9">
        <v>11935.8</v>
      </c>
      <c r="D6" s="9">
        <v>12565.7</v>
      </c>
      <c r="E6" s="9">
        <v>44869.8</v>
      </c>
      <c r="F6" s="10">
        <v>775243.18</v>
      </c>
      <c r="G6" s="10">
        <v>750531.24</v>
      </c>
      <c r="H6" s="10">
        <v>352749.7</v>
      </c>
      <c r="I6" s="31">
        <f t="shared" si="1"/>
        <v>0.47</v>
      </c>
      <c r="J6" s="10">
        <f t="shared" si="2"/>
        <v>364364.29460000002</v>
      </c>
      <c r="K6" s="11">
        <f t="shared" si="0"/>
        <v>21088.806</v>
      </c>
      <c r="N6" s="1"/>
      <c r="O6" s="2" t="s">
        <v>1</v>
      </c>
      <c r="P6" s="35">
        <f>J55/P4</f>
        <v>473.28788210035952</v>
      </c>
    </row>
    <row r="7" spans="2:17" x14ac:dyDescent="0.25">
      <c r="B7" s="8" t="s">
        <v>12</v>
      </c>
      <c r="C7" s="9">
        <v>5978.7</v>
      </c>
      <c r="D7" s="9">
        <v>9234.7000000000007</v>
      </c>
      <c r="E7" s="9">
        <v>32736.899999999998</v>
      </c>
      <c r="F7" s="10">
        <v>1325469.3500000001</v>
      </c>
      <c r="G7" s="10">
        <v>1377038.58</v>
      </c>
      <c r="H7" s="10">
        <v>564585.80000000005</v>
      </c>
      <c r="I7" s="31">
        <f t="shared" si="1"/>
        <v>0.41</v>
      </c>
      <c r="J7" s="10">
        <f t="shared" si="2"/>
        <v>543442.43350000004</v>
      </c>
      <c r="K7" s="11">
        <f t="shared" si="0"/>
        <v>13422.129000000001</v>
      </c>
    </row>
    <row r="8" spans="2:17" x14ac:dyDescent="0.25">
      <c r="B8" s="8" t="s">
        <v>13</v>
      </c>
      <c r="C8" s="9">
        <v>6982</v>
      </c>
      <c r="D8" s="9">
        <v>7040.1</v>
      </c>
      <c r="E8" s="9">
        <v>29154</v>
      </c>
      <c r="F8" s="10">
        <v>887537.9</v>
      </c>
      <c r="G8" s="10">
        <v>860074.98</v>
      </c>
      <c r="H8" s="10">
        <v>326826.40000000002</v>
      </c>
      <c r="I8" s="31">
        <f t="shared" si="1"/>
        <v>0.38</v>
      </c>
      <c r="J8" s="10">
        <f t="shared" si="2"/>
        <v>337264.402</v>
      </c>
      <c r="K8" s="11">
        <f t="shared" si="0"/>
        <v>11078.52</v>
      </c>
      <c r="Q8" s="36"/>
    </row>
    <row r="9" spans="2:17" x14ac:dyDescent="0.25">
      <c r="B9" s="8" t="s">
        <v>14</v>
      </c>
      <c r="C9" s="9">
        <v>23574</v>
      </c>
      <c r="D9" s="9">
        <v>12187.1</v>
      </c>
      <c r="E9" s="9">
        <v>83293.5</v>
      </c>
      <c r="F9" s="10">
        <v>686026.18</v>
      </c>
      <c r="G9" s="10">
        <v>596761.43000000005</v>
      </c>
      <c r="H9" s="10">
        <v>214834.1</v>
      </c>
      <c r="I9" s="31">
        <f t="shared" si="1"/>
        <v>0.36</v>
      </c>
      <c r="J9" s="10">
        <f t="shared" si="2"/>
        <v>246969.42480000001</v>
      </c>
      <c r="K9" s="11">
        <f t="shared" si="0"/>
        <v>29985.66</v>
      </c>
    </row>
    <row r="10" spans="2:17" x14ac:dyDescent="0.25">
      <c r="B10" s="8" t="s">
        <v>15</v>
      </c>
      <c r="C10" s="9">
        <v>3430</v>
      </c>
      <c r="D10" s="9">
        <v>1188</v>
      </c>
      <c r="E10" s="9">
        <v>6048</v>
      </c>
      <c r="F10" s="10">
        <v>1204316.72</v>
      </c>
      <c r="G10" s="10">
        <v>1168639.92</v>
      </c>
      <c r="H10" s="10">
        <v>385651.20000000001</v>
      </c>
      <c r="I10" s="31">
        <f t="shared" si="1"/>
        <v>0.33</v>
      </c>
      <c r="J10" s="10">
        <f t="shared" si="2"/>
        <v>397424.51760000002</v>
      </c>
      <c r="K10" s="11">
        <f t="shared" si="0"/>
        <v>1995.84</v>
      </c>
    </row>
    <row r="11" spans="2:17" x14ac:dyDescent="0.25">
      <c r="B11" s="8" t="s">
        <v>16</v>
      </c>
      <c r="C11" s="9">
        <v>6384</v>
      </c>
      <c r="D11" s="9">
        <v>5998</v>
      </c>
      <c r="E11" s="9">
        <v>24292</v>
      </c>
      <c r="F11" s="10">
        <v>481406.79</v>
      </c>
      <c r="G11" s="10">
        <v>498007.02</v>
      </c>
      <c r="H11" s="10">
        <v>229083.2</v>
      </c>
      <c r="I11" s="31">
        <f t="shared" si="1"/>
        <v>0.46</v>
      </c>
      <c r="J11" s="10">
        <f t="shared" si="2"/>
        <v>221447.12340000001</v>
      </c>
      <c r="K11" s="11">
        <f t="shared" si="0"/>
        <v>11174.32</v>
      </c>
    </row>
    <row r="12" spans="2:17" x14ac:dyDescent="0.25">
      <c r="B12" s="8" t="s">
        <v>17</v>
      </c>
      <c r="C12" s="9">
        <v>4225.8999999999996</v>
      </c>
      <c r="D12" s="9">
        <v>3770.5</v>
      </c>
      <c r="E12" s="9">
        <v>14074.2</v>
      </c>
      <c r="F12" s="10">
        <v>418590.2</v>
      </c>
      <c r="G12" s="10">
        <v>506704.92</v>
      </c>
      <c r="H12" s="10">
        <v>319210.09999999998</v>
      </c>
      <c r="I12" s="31">
        <f t="shared" si="1"/>
        <v>0.63</v>
      </c>
      <c r="J12" s="10">
        <f t="shared" si="2"/>
        <v>263711.826</v>
      </c>
      <c r="K12" s="11">
        <f t="shared" si="0"/>
        <v>8866.7459999999992</v>
      </c>
    </row>
    <row r="13" spans="2:17" x14ac:dyDescent="0.25">
      <c r="B13" s="8" t="s">
        <v>18</v>
      </c>
      <c r="C13" s="9">
        <v>3708.6</v>
      </c>
      <c r="D13" s="9">
        <v>30845.4</v>
      </c>
      <c r="E13" s="9">
        <v>111551.6</v>
      </c>
      <c r="F13" s="10">
        <v>1649153.43</v>
      </c>
      <c r="G13" s="10">
        <v>1652101.95</v>
      </c>
      <c r="H13" s="10">
        <v>363462.39999999997</v>
      </c>
      <c r="I13" s="31">
        <f t="shared" si="1"/>
        <v>0.22</v>
      </c>
      <c r="J13" s="10">
        <f t="shared" si="2"/>
        <v>362813.75459999999</v>
      </c>
      <c r="K13" s="11">
        <f t="shared" si="0"/>
        <v>24541.351999999999</v>
      </c>
    </row>
    <row r="14" spans="2:17" x14ac:dyDescent="0.25">
      <c r="B14" s="8" t="s">
        <v>19</v>
      </c>
      <c r="C14" s="9">
        <v>3054</v>
      </c>
      <c r="D14" s="9">
        <v>5183</v>
      </c>
      <c r="E14" s="9">
        <v>15692</v>
      </c>
      <c r="F14" s="10">
        <v>406579.89</v>
      </c>
      <c r="G14" s="10">
        <v>422163.29</v>
      </c>
      <c r="H14" s="10">
        <v>308149.5</v>
      </c>
      <c r="I14" s="31">
        <f t="shared" si="1"/>
        <v>0.72989999999999999</v>
      </c>
      <c r="J14" s="10">
        <f t="shared" si="2"/>
        <v>296762.66171100002</v>
      </c>
      <c r="K14" s="11">
        <f t="shared" si="0"/>
        <v>11453.5908</v>
      </c>
    </row>
    <row r="15" spans="2:17" x14ac:dyDescent="0.25">
      <c r="B15" s="8" t="s">
        <v>20</v>
      </c>
      <c r="C15" s="9">
        <v>5180.2</v>
      </c>
      <c r="D15" s="9">
        <v>5487.6</v>
      </c>
      <c r="E15" s="9">
        <v>21069.699999999997</v>
      </c>
      <c r="F15" s="10">
        <v>634083.78</v>
      </c>
      <c r="G15" s="10">
        <v>596197.35</v>
      </c>
      <c r="H15" s="10">
        <v>298098.7</v>
      </c>
      <c r="I15" s="31">
        <f t="shared" si="1"/>
        <v>0.5</v>
      </c>
      <c r="J15" s="10">
        <f t="shared" si="2"/>
        <v>317041.89</v>
      </c>
      <c r="K15" s="11">
        <f t="shared" si="0"/>
        <v>10534.85</v>
      </c>
    </row>
    <row r="16" spans="2:17" x14ac:dyDescent="0.25">
      <c r="B16" s="8" t="s">
        <v>21</v>
      </c>
      <c r="C16" s="9">
        <v>13096.3</v>
      </c>
      <c r="D16" s="9">
        <v>19629.599999999999</v>
      </c>
      <c r="E16" s="9">
        <v>55053.5</v>
      </c>
      <c r="F16" s="10">
        <v>794856.13</v>
      </c>
      <c r="G16" s="10">
        <v>843960.3</v>
      </c>
      <c r="H16" s="10">
        <v>337584.10000000003</v>
      </c>
      <c r="I16" s="31">
        <f t="shared" si="1"/>
        <v>0.4</v>
      </c>
      <c r="J16" s="10">
        <f t="shared" si="2"/>
        <v>317942.45200000005</v>
      </c>
      <c r="K16" s="11">
        <f t="shared" si="0"/>
        <v>22021.4</v>
      </c>
    </row>
    <row r="17" spans="2:11" x14ac:dyDescent="0.25">
      <c r="B17" s="8" t="s">
        <v>22</v>
      </c>
      <c r="C17" s="9">
        <v>5248.6</v>
      </c>
      <c r="D17" s="9">
        <v>-14460</v>
      </c>
      <c r="E17" s="9">
        <v>9333.4000000000015</v>
      </c>
      <c r="F17" s="10">
        <v>576477.4</v>
      </c>
      <c r="G17" s="10">
        <v>548135.22</v>
      </c>
      <c r="H17" s="10">
        <v>328881.09999999998</v>
      </c>
      <c r="I17" s="31">
        <f t="shared" si="1"/>
        <v>0.6</v>
      </c>
      <c r="J17" s="10">
        <f t="shared" si="2"/>
        <v>345886.44</v>
      </c>
      <c r="K17" s="11">
        <f t="shared" si="0"/>
        <v>5600.04</v>
      </c>
    </row>
    <row r="18" spans="2:11" x14ac:dyDescent="0.25">
      <c r="B18" s="8" t="s">
        <v>23</v>
      </c>
      <c r="C18" s="9">
        <v>22070</v>
      </c>
      <c r="D18" s="9">
        <v>25340</v>
      </c>
      <c r="E18" s="9">
        <v>92680</v>
      </c>
      <c r="F18" s="10">
        <v>1351750.51</v>
      </c>
      <c r="G18" s="10">
        <v>1431560.41</v>
      </c>
      <c r="H18" s="10">
        <v>587978.30000000005</v>
      </c>
      <c r="I18" s="31">
        <f t="shared" si="1"/>
        <v>0.41070000000000001</v>
      </c>
      <c r="J18" s="10">
        <f t="shared" si="2"/>
        <v>555163.934457</v>
      </c>
      <c r="K18" s="11">
        <f t="shared" si="0"/>
        <v>38063.675999999999</v>
      </c>
    </row>
    <row r="19" spans="2:11" x14ac:dyDescent="0.25">
      <c r="B19" s="8" t="s">
        <v>24</v>
      </c>
      <c r="C19" s="9">
        <v>41510.300000000003</v>
      </c>
      <c r="D19" s="9">
        <v>50057.3</v>
      </c>
      <c r="E19" s="9">
        <v>190490.5</v>
      </c>
      <c r="F19" s="10">
        <v>5321664.74</v>
      </c>
      <c r="G19" s="10">
        <v>5195696.12</v>
      </c>
      <c r="H19" s="10">
        <v>4100324.1999999997</v>
      </c>
      <c r="I19" s="31">
        <f t="shared" si="1"/>
        <v>0.78920000000000001</v>
      </c>
      <c r="J19" s="10">
        <f t="shared" si="2"/>
        <v>4199857.8128080005</v>
      </c>
      <c r="K19" s="11">
        <f t="shared" si="0"/>
        <v>150335.10260000001</v>
      </c>
    </row>
    <row r="20" spans="2:11" x14ac:dyDescent="0.25">
      <c r="B20" s="8" t="s">
        <v>25</v>
      </c>
      <c r="C20" s="9">
        <v>10104.9</v>
      </c>
      <c r="D20" s="9">
        <v>9762.7999999999993</v>
      </c>
      <c r="E20" s="9">
        <v>36582.800000000003</v>
      </c>
      <c r="F20" s="10">
        <v>569394.84</v>
      </c>
      <c r="G20" s="10">
        <v>551694.72</v>
      </c>
      <c r="H20" s="10">
        <v>358587.39999999997</v>
      </c>
      <c r="I20" s="31">
        <f t="shared" si="1"/>
        <v>0.65</v>
      </c>
      <c r="J20" s="10">
        <f t="shared" si="2"/>
        <v>370106.64600000001</v>
      </c>
      <c r="K20" s="11">
        <f t="shared" si="0"/>
        <v>23778.82</v>
      </c>
    </row>
    <row r="21" spans="2:11" x14ac:dyDescent="0.25">
      <c r="B21" s="8" t="s">
        <v>26</v>
      </c>
      <c r="C21" s="9">
        <v>3928.5</v>
      </c>
      <c r="D21" s="9">
        <v>3086.2</v>
      </c>
      <c r="E21" s="9">
        <v>14762.600000000002</v>
      </c>
      <c r="F21" s="10">
        <v>515597.35</v>
      </c>
      <c r="G21" s="10">
        <v>494883.64</v>
      </c>
      <c r="H21" s="10">
        <v>321668.8</v>
      </c>
      <c r="I21" s="31">
        <f t="shared" si="1"/>
        <v>0.65</v>
      </c>
      <c r="J21" s="10">
        <f t="shared" si="2"/>
        <v>335138.27749999997</v>
      </c>
      <c r="K21" s="11">
        <f t="shared" si="0"/>
        <v>9595.69</v>
      </c>
    </row>
    <row r="22" spans="2:11" x14ac:dyDescent="0.25">
      <c r="B22" s="8" t="s">
        <v>27</v>
      </c>
      <c r="C22" s="9">
        <v>17347.400000000001</v>
      </c>
      <c r="D22" s="9">
        <v>10919.8</v>
      </c>
      <c r="E22" s="9">
        <v>65087.7</v>
      </c>
      <c r="F22" s="10">
        <v>371431.76</v>
      </c>
      <c r="G22" s="10">
        <v>341564.84</v>
      </c>
      <c r="H22" s="10">
        <v>167366.79999999999</v>
      </c>
      <c r="I22" s="31">
        <f t="shared" si="1"/>
        <v>0.49</v>
      </c>
      <c r="J22" s="10">
        <f t="shared" si="2"/>
        <v>182001.5624</v>
      </c>
      <c r="K22" s="11">
        <f t="shared" si="0"/>
        <v>31892.973000000002</v>
      </c>
    </row>
    <row r="23" spans="2:11" x14ac:dyDescent="0.25">
      <c r="B23" s="8" t="s">
        <v>28</v>
      </c>
      <c r="C23" s="9">
        <v>12760</v>
      </c>
      <c r="D23" s="9">
        <v>15250</v>
      </c>
      <c r="E23" s="9">
        <v>57310</v>
      </c>
      <c r="F23" s="10">
        <v>3716377.54</v>
      </c>
      <c r="G23" s="10">
        <v>3510411.19</v>
      </c>
      <c r="H23" s="10">
        <v>1158433.3999999999</v>
      </c>
      <c r="I23" s="31">
        <f t="shared" si="1"/>
        <v>0.33</v>
      </c>
      <c r="J23" s="10">
        <f t="shared" si="2"/>
        <v>1226404.5882000001</v>
      </c>
      <c r="K23" s="11">
        <f t="shared" si="0"/>
        <v>18912.3</v>
      </c>
    </row>
    <row r="24" spans="2:11" x14ac:dyDescent="0.25">
      <c r="B24" s="8" t="s">
        <v>29</v>
      </c>
      <c r="C24" s="9">
        <v>28694.1</v>
      </c>
      <c r="D24" s="9">
        <v>24670.799999999999</v>
      </c>
      <c r="E24" s="9">
        <v>152997.9</v>
      </c>
      <c r="F24" s="10">
        <v>3158609.87</v>
      </c>
      <c r="G24" s="10">
        <v>3038589.76</v>
      </c>
      <c r="H24" s="10">
        <v>2876243.5999999996</v>
      </c>
      <c r="I24" s="31">
        <f t="shared" si="1"/>
        <v>0.9466</v>
      </c>
      <c r="J24" s="10">
        <f t="shared" si="2"/>
        <v>2989940.1029420001</v>
      </c>
      <c r="K24" s="11">
        <f t="shared" si="0"/>
        <v>144827.81210000001</v>
      </c>
    </row>
    <row r="25" spans="2:11" x14ac:dyDescent="0.25">
      <c r="B25" s="8" t="s">
        <v>30</v>
      </c>
      <c r="C25" s="9">
        <v>20713.8</v>
      </c>
      <c r="D25" s="9">
        <v>12050</v>
      </c>
      <c r="E25" s="9">
        <v>42460.1</v>
      </c>
      <c r="F25" s="10">
        <v>2360146.96</v>
      </c>
      <c r="G25" s="10">
        <v>2284811.14</v>
      </c>
      <c r="H25" s="10">
        <v>2284130.7999999998</v>
      </c>
      <c r="I25" s="31">
        <f t="shared" si="1"/>
        <v>0.99970000000000003</v>
      </c>
      <c r="J25" s="10">
        <f t="shared" si="2"/>
        <v>2359438.915912</v>
      </c>
      <c r="K25" s="11">
        <f t="shared" si="0"/>
        <v>42447.362000000001</v>
      </c>
    </row>
    <row r="26" spans="2:11" x14ac:dyDescent="0.25">
      <c r="B26" s="8" t="s">
        <v>31</v>
      </c>
      <c r="C26" s="9">
        <v>26398.400000000001</v>
      </c>
      <c r="D26" s="9">
        <v>29546.7</v>
      </c>
      <c r="E26" s="9">
        <v>117962.59999999999</v>
      </c>
      <c r="F26" s="10">
        <v>3384774.34</v>
      </c>
      <c r="G26" s="10">
        <v>3429463.89</v>
      </c>
      <c r="H26" s="10">
        <v>2398199.2999999998</v>
      </c>
      <c r="I26" s="31">
        <f t="shared" si="1"/>
        <v>0.69930000000000003</v>
      </c>
      <c r="J26" s="10">
        <f t="shared" si="2"/>
        <v>2366972.6959620002</v>
      </c>
      <c r="K26" s="11">
        <f t="shared" si="0"/>
        <v>82491.246199999994</v>
      </c>
    </row>
    <row r="27" spans="2:11" x14ac:dyDescent="0.25">
      <c r="B27" s="8" t="s">
        <v>32</v>
      </c>
      <c r="C27" s="9">
        <v>8613.5</v>
      </c>
      <c r="D27" s="9">
        <v>10441.5</v>
      </c>
      <c r="E27" s="9">
        <v>42969.8</v>
      </c>
      <c r="F27" s="10">
        <v>358051.01</v>
      </c>
      <c r="G27" s="10">
        <v>356120.21</v>
      </c>
      <c r="H27" s="10">
        <v>277773.8</v>
      </c>
      <c r="I27" s="31">
        <f t="shared" si="1"/>
        <v>0.78</v>
      </c>
      <c r="J27" s="10">
        <f t="shared" si="2"/>
        <v>279279.78779999999</v>
      </c>
      <c r="K27" s="11">
        <f t="shared" si="0"/>
        <v>33516.444000000003</v>
      </c>
    </row>
    <row r="28" spans="2:11" x14ac:dyDescent="0.25">
      <c r="B28" s="8" t="s">
        <v>33</v>
      </c>
      <c r="C28" s="9">
        <v>36548.199999999997</v>
      </c>
      <c r="D28" s="9">
        <v>33146.5</v>
      </c>
      <c r="E28" s="9">
        <v>238177.5</v>
      </c>
      <c r="F28" s="10">
        <v>1412097.16</v>
      </c>
      <c r="G28" s="10">
        <v>1344600.08</v>
      </c>
      <c r="H28" s="10">
        <v>295812</v>
      </c>
      <c r="I28" s="31">
        <f t="shared" si="1"/>
        <v>0.22</v>
      </c>
      <c r="J28" s="10">
        <f t="shared" si="2"/>
        <v>310661.37520000001</v>
      </c>
      <c r="K28" s="11">
        <f t="shared" si="0"/>
        <v>52399.05</v>
      </c>
    </row>
    <row r="29" spans="2:11" x14ac:dyDescent="0.25">
      <c r="B29" s="8" t="s">
        <v>34</v>
      </c>
      <c r="C29" s="9">
        <v>8801</v>
      </c>
      <c r="D29" s="9">
        <v>9202.5</v>
      </c>
      <c r="E29" s="9">
        <v>38453.100000000006</v>
      </c>
      <c r="F29" s="10">
        <v>910737.72</v>
      </c>
      <c r="G29" s="10">
        <v>857437.38</v>
      </c>
      <c r="H29" s="10">
        <v>728026.9</v>
      </c>
      <c r="I29" s="31">
        <f t="shared" si="1"/>
        <v>0.84909999999999997</v>
      </c>
      <c r="J29" s="10">
        <f t="shared" si="2"/>
        <v>773307.39805199997</v>
      </c>
      <c r="K29" s="11">
        <f t="shared" si="0"/>
        <v>32650.5272</v>
      </c>
    </row>
    <row r="30" spans="2:11" x14ac:dyDescent="0.25">
      <c r="B30" s="8" t="s">
        <v>35</v>
      </c>
      <c r="C30" s="9">
        <v>37260</v>
      </c>
      <c r="D30" s="9">
        <v>41100</v>
      </c>
      <c r="E30" s="9">
        <v>165410</v>
      </c>
      <c r="F30" s="10">
        <v>2853982.95</v>
      </c>
      <c r="G30" s="10">
        <v>2998467.68</v>
      </c>
      <c r="H30" s="10">
        <v>2608658.5</v>
      </c>
      <c r="I30" s="31">
        <f t="shared" si="1"/>
        <v>0.87</v>
      </c>
      <c r="J30" s="10">
        <f t="shared" si="2"/>
        <v>2482965.1665000003</v>
      </c>
      <c r="K30" s="11">
        <f t="shared" si="0"/>
        <v>143906.70000000001</v>
      </c>
    </row>
    <row r="31" spans="2:11" x14ac:dyDescent="0.25">
      <c r="B31" s="8" t="s">
        <v>36</v>
      </c>
      <c r="C31" s="9">
        <v>8390</v>
      </c>
      <c r="D31" s="9">
        <v>21260</v>
      </c>
      <c r="E31" s="9">
        <v>92410</v>
      </c>
      <c r="F31" s="10">
        <v>820888.06</v>
      </c>
      <c r="G31" s="10">
        <v>820404.62</v>
      </c>
      <c r="H31" s="10">
        <v>352774</v>
      </c>
      <c r="I31" s="31">
        <f t="shared" si="1"/>
        <v>0.43</v>
      </c>
      <c r="J31" s="10">
        <f t="shared" si="2"/>
        <v>352981.86580000003</v>
      </c>
      <c r="K31" s="11">
        <f t="shared" si="0"/>
        <v>39736.300000000003</v>
      </c>
    </row>
    <row r="32" spans="2:11" x14ac:dyDescent="0.25">
      <c r="B32" s="8" t="s">
        <v>37</v>
      </c>
      <c r="C32" s="9">
        <v>14406.8</v>
      </c>
      <c r="D32" s="9">
        <v>17473.7</v>
      </c>
      <c r="E32" s="9">
        <v>67353.3</v>
      </c>
      <c r="F32" s="10">
        <v>2154521.7799999998</v>
      </c>
      <c r="G32" s="10">
        <v>2134353.98</v>
      </c>
      <c r="H32" s="10">
        <v>1493802</v>
      </c>
      <c r="I32" s="31">
        <f t="shared" si="1"/>
        <v>0.69989999999999997</v>
      </c>
      <c r="J32" s="10">
        <f t="shared" si="2"/>
        <v>1507949.7938219998</v>
      </c>
      <c r="K32" s="11">
        <f t="shared" si="0"/>
        <v>47140.574699999997</v>
      </c>
    </row>
    <row r="33" spans="2:11" x14ac:dyDescent="0.25">
      <c r="B33" s="8" t="s">
        <v>38</v>
      </c>
      <c r="C33" s="9">
        <v>18198.8</v>
      </c>
      <c r="D33" s="9">
        <v>22304.9</v>
      </c>
      <c r="E33" s="9">
        <v>81027.200000000012</v>
      </c>
      <c r="F33" s="10">
        <v>1941128.6</v>
      </c>
      <c r="G33" s="10">
        <v>1819380.82</v>
      </c>
      <c r="H33" s="10">
        <v>1600788.8</v>
      </c>
      <c r="I33" s="31">
        <f t="shared" si="1"/>
        <v>0.87990000000000002</v>
      </c>
      <c r="J33" s="10">
        <f t="shared" si="2"/>
        <v>1707999.0551400001</v>
      </c>
      <c r="K33" s="11">
        <f t="shared" si="0"/>
        <v>71295.833299999998</v>
      </c>
    </row>
    <row r="34" spans="2:11" x14ac:dyDescent="0.25">
      <c r="B34" s="8" t="s">
        <v>39</v>
      </c>
      <c r="C34" s="9">
        <v>13315.7</v>
      </c>
      <c r="D34" s="9">
        <v>16330</v>
      </c>
      <c r="E34" s="9">
        <v>56380</v>
      </c>
      <c r="F34" s="10">
        <v>957258.26</v>
      </c>
      <c r="G34" s="10">
        <v>952223.33</v>
      </c>
      <c r="H34" s="10">
        <v>714167.5</v>
      </c>
      <c r="I34" s="31">
        <f t="shared" si="1"/>
        <v>0.75</v>
      </c>
      <c r="J34" s="10">
        <f t="shared" si="2"/>
        <v>717943.69500000007</v>
      </c>
      <c r="K34" s="11">
        <f t="shared" si="0"/>
        <v>42285</v>
      </c>
    </row>
    <row r="35" spans="2:11" x14ac:dyDescent="0.25">
      <c r="B35" s="8" t="s">
        <v>40</v>
      </c>
      <c r="C35" s="9">
        <v>24843</v>
      </c>
      <c r="D35" s="9">
        <v>22404</v>
      </c>
      <c r="E35" s="9">
        <v>78968</v>
      </c>
      <c r="F35" s="10">
        <v>2226541.5</v>
      </c>
      <c r="G35" s="10">
        <v>1998682.51</v>
      </c>
      <c r="H35" s="10">
        <v>879420.3</v>
      </c>
      <c r="I35" s="31">
        <f t="shared" si="1"/>
        <v>0.44</v>
      </c>
      <c r="J35" s="10">
        <f t="shared" si="2"/>
        <v>979678.26</v>
      </c>
      <c r="K35" s="11">
        <f t="shared" ref="K35:K52" si="3">ROUND(I35*E35,4)</f>
        <v>34745.919999999998</v>
      </c>
    </row>
    <row r="36" spans="2:11" x14ac:dyDescent="0.25">
      <c r="B36" s="8" t="s">
        <v>41</v>
      </c>
      <c r="C36" s="9">
        <v>24386</v>
      </c>
      <c r="D36" s="9">
        <v>24260.2</v>
      </c>
      <c r="E36" s="9">
        <v>103005.59999999999</v>
      </c>
      <c r="F36" s="10">
        <v>1297217.69</v>
      </c>
      <c r="G36" s="10">
        <v>1316388.3899999999</v>
      </c>
      <c r="H36" s="10">
        <v>500227.60000000003</v>
      </c>
      <c r="I36" s="31">
        <f t="shared" si="1"/>
        <v>0.38</v>
      </c>
      <c r="J36" s="10">
        <f t="shared" si="2"/>
        <v>492942.72219999996</v>
      </c>
      <c r="K36" s="11">
        <f t="shared" si="3"/>
        <v>39142.127999999997</v>
      </c>
    </row>
    <row r="37" spans="2:11" x14ac:dyDescent="0.25">
      <c r="B37" s="8" t="s">
        <v>42</v>
      </c>
      <c r="C37" s="9">
        <v>51307.4</v>
      </c>
      <c r="D37" s="9">
        <v>82646.100000000006</v>
      </c>
      <c r="E37" s="9">
        <v>253382.80000000002</v>
      </c>
      <c r="F37" s="10">
        <v>2064546.71</v>
      </c>
      <c r="G37" s="10">
        <v>1966693.29</v>
      </c>
      <c r="H37" s="10">
        <v>432672.5</v>
      </c>
      <c r="I37" s="31">
        <f t="shared" si="1"/>
        <v>0.22</v>
      </c>
      <c r="J37" s="10">
        <f t="shared" si="2"/>
        <v>454200.27620000002</v>
      </c>
      <c r="K37" s="11">
        <f t="shared" si="3"/>
        <v>55744.216</v>
      </c>
    </row>
    <row r="38" spans="2:11" x14ac:dyDescent="0.25">
      <c r="B38" s="8" t="s">
        <v>43</v>
      </c>
      <c r="C38" s="9">
        <v>21410.400000000001</v>
      </c>
      <c r="D38" s="9">
        <v>23094.9</v>
      </c>
      <c r="E38" s="9">
        <v>85955.4</v>
      </c>
      <c r="F38" s="10">
        <v>972944.88</v>
      </c>
      <c r="G38" s="10">
        <v>972814.1</v>
      </c>
      <c r="H38" s="10">
        <v>428038.2</v>
      </c>
      <c r="I38" s="31">
        <f t="shared" si="1"/>
        <v>0.44</v>
      </c>
      <c r="J38" s="10">
        <f t="shared" si="2"/>
        <v>428095.74719999998</v>
      </c>
      <c r="K38" s="11">
        <f t="shared" si="3"/>
        <v>37820.375999999997</v>
      </c>
    </row>
    <row r="39" spans="2:11" x14ac:dyDescent="0.25">
      <c r="B39" s="8" t="s">
        <v>44</v>
      </c>
      <c r="C39" s="9">
        <v>81090</v>
      </c>
      <c r="D39" s="9">
        <v>95160</v>
      </c>
      <c r="E39" s="9">
        <v>378330</v>
      </c>
      <c r="F39" s="10">
        <v>6953518.8600000003</v>
      </c>
      <c r="G39" s="10">
        <v>6726758.1799999997</v>
      </c>
      <c r="H39" s="10">
        <v>3632401.0999999996</v>
      </c>
      <c r="I39" s="31">
        <f t="shared" si="1"/>
        <v>0.54</v>
      </c>
      <c r="J39" s="10">
        <f t="shared" si="2"/>
        <v>3754900.1844000006</v>
      </c>
      <c r="K39" s="11">
        <f t="shared" si="3"/>
        <v>204298.2</v>
      </c>
    </row>
    <row r="40" spans="2:11" x14ac:dyDescent="0.25">
      <c r="B40" s="8" t="s">
        <v>45</v>
      </c>
      <c r="C40" s="9">
        <v>18404.3</v>
      </c>
      <c r="D40" s="9">
        <v>5764.6</v>
      </c>
      <c r="E40" s="9">
        <v>-130825.79999999999</v>
      </c>
      <c r="F40" s="10">
        <v>2531459.25</v>
      </c>
      <c r="G40" s="10">
        <v>2511378.9300000002</v>
      </c>
      <c r="H40" s="10">
        <v>1054779.2</v>
      </c>
      <c r="I40" s="31">
        <f t="shared" si="1"/>
        <v>0.42</v>
      </c>
      <c r="J40" s="10">
        <f t="shared" si="2"/>
        <v>1063212.885</v>
      </c>
      <c r="K40" s="12">
        <f t="shared" si="3"/>
        <v>-54946.836000000003</v>
      </c>
    </row>
    <row r="41" spans="2:11" x14ac:dyDescent="0.25">
      <c r="B41" s="8" t="s">
        <v>46</v>
      </c>
      <c r="C41" s="9">
        <v>9121.2000000000007</v>
      </c>
      <c r="D41" s="9">
        <v>-2188.1999999999998</v>
      </c>
      <c r="E41" s="9">
        <v>24380.399999999998</v>
      </c>
      <c r="F41" s="10">
        <v>1248190.55</v>
      </c>
      <c r="G41" s="10">
        <v>1392208.14</v>
      </c>
      <c r="H41" s="10">
        <v>640415.69999999995</v>
      </c>
      <c r="I41" s="31">
        <f t="shared" si="1"/>
        <v>0.46</v>
      </c>
      <c r="J41" s="10">
        <f t="shared" si="2"/>
        <v>574167.65300000005</v>
      </c>
      <c r="K41" s="11">
        <f t="shared" si="3"/>
        <v>11214.984</v>
      </c>
    </row>
    <row r="42" spans="2:11" x14ac:dyDescent="0.25">
      <c r="B42" s="8" t="s">
        <v>47</v>
      </c>
      <c r="C42" s="9">
        <v>64460</v>
      </c>
      <c r="D42" s="9">
        <v>79010</v>
      </c>
      <c r="E42" s="9">
        <v>286760</v>
      </c>
      <c r="F42" s="10">
        <v>7056734.6799999997</v>
      </c>
      <c r="G42" s="10">
        <v>7272684.4199999999</v>
      </c>
      <c r="H42" s="10">
        <v>2077698.8</v>
      </c>
      <c r="I42" s="31">
        <f t="shared" si="1"/>
        <v>0.28570000000000001</v>
      </c>
      <c r="J42" s="10">
        <f t="shared" si="2"/>
        <v>2016109.0980759999</v>
      </c>
      <c r="K42" s="11">
        <f t="shared" si="3"/>
        <v>81927.331999999995</v>
      </c>
    </row>
    <row r="43" spans="2:11" x14ac:dyDescent="0.25">
      <c r="B43" s="8" t="s">
        <v>48</v>
      </c>
      <c r="C43" s="9">
        <v>24827.8</v>
      </c>
      <c r="D43" s="9">
        <v>-10488</v>
      </c>
      <c r="E43" s="9">
        <v>3726.9999999999964</v>
      </c>
      <c r="F43" s="10">
        <v>510483.25</v>
      </c>
      <c r="G43" s="10">
        <v>517124.15</v>
      </c>
      <c r="H43" s="10">
        <v>330959.5</v>
      </c>
      <c r="I43" s="31">
        <f t="shared" si="1"/>
        <v>0.64</v>
      </c>
      <c r="J43" s="10">
        <f t="shared" si="2"/>
        <v>326709.28000000003</v>
      </c>
      <c r="K43" s="11">
        <f t="shared" si="3"/>
        <v>2385.2800000000002</v>
      </c>
    </row>
    <row r="44" spans="2:11" x14ac:dyDescent="0.25">
      <c r="B44" s="8" t="s">
        <v>49</v>
      </c>
      <c r="C44" s="9">
        <v>10058</v>
      </c>
      <c r="D44" s="9">
        <v>36042</v>
      </c>
      <c r="E44" s="9">
        <v>170775.19999999998</v>
      </c>
      <c r="F44" s="10">
        <v>709256.74</v>
      </c>
      <c r="G44" s="10">
        <v>666901.81999999995</v>
      </c>
      <c r="H44" s="10">
        <v>418062.2</v>
      </c>
      <c r="I44" s="31">
        <f t="shared" si="1"/>
        <v>0.62690000000000001</v>
      </c>
      <c r="J44" s="10">
        <f t="shared" si="2"/>
        <v>444633.05030599999</v>
      </c>
      <c r="K44" s="11">
        <f t="shared" si="3"/>
        <v>107058.97289999999</v>
      </c>
    </row>
    <row r="45" spans="2:11" x14ac:dyDescent="0.25">
      <c r="B45" s="8" t="s">
        <v>50</v>
      </c>
      <c r="C45" s="9">
        <v>8361.5</v>
      </c>
      <c r="D45" s="9">
        <v>10643.3</v>
      </c>
      <c r="E45" s="9">
        <v>41272.800000000003</v>
      </c>
      <c r="F45" s="10">
        <v>686938.68</v>
      </c>
      <c r="G45" s="10">
        <v>729769.32</v>
      </c>
      <c r="H45" s="10">
        <v>466922.39999999997</v>
      </c>
      <c r="I45" s="31">
        <f t="shared" si="1"/>
        <v>0.63980000000000004</v>
      </c>
      <c r="J45" s="10">
        <f t="shared" si="2"/>
        <v>439503.36746400007</v>
      </c>
      <c r="K45" s="11">
        <f t="shared" si="3"/>
        <v>26406.3374</v>
      </c>
    </row>
    <row r="46" spans="2:11" x14ac:dyDescent="0.25">
      <c r="B46" s="8" t="s">
        <v>51</v>
      </c>
      <c r="C46" s="9">
        <v>2838.5</v>
      </c>
      <c r="D46" s="9">
        <v>3059.1</v>
      </c>
      <c r="E46" s="9">
        <v>12403.7</v>
      </c>
      <c r="F46" s="10">
        <v>792082.81</v>
      </c>
      <c r="G46" s="10">
        <v>749824.19</v>
      </c>
      <c r="H46" s="10">
        <v>352417.39999999997</v>
      </c>
      <c r="I46" s="31">
        <f t="shared" si="1"/>
        <v>0.47</v>
      </c>
      <c r="J46" s="10">
        <f t="shared" si="2"/>
        <v>372278.92070000002</v>
      </c>
      <c r="K46" s="11">
        <f t="shared" si="3"/>
        <v>5829.7389999999996</v>
      </c>
    </row>
    <row r="47" spans="2:11" x14ac:dyDescent="0.25">
      <c r="B47" s="8" t="s">
        <v>52</v>
      </c>
      <c r="C47" s="9">
        <v>2370</v>
      </c>
      <c r="D47" s="9">
        <v>2700</v>
      </c>
      <c r="E47" s="9">
        <v>20900</v>
      </c>
      <c r="F47" s="10">
        <v>387151.35999999999</v>
      </c>
      <c r="G47" s="10">
        <v>343475.23</v>
      </c>
      <c r="H47" s="10">
        <v>247302.2</v>
      </c>
      <c r="I47" s="31">
        <f t="shared" si="1"/>
        <v>0.72</v>
      </c>
      <c r="J47" s="10">
        <f t="shared" si="2"/>
        <v>278748.9792</v>
      </c>
      <c r="K47" s="11">
        <f t="shared" si="3"/>
        <v>15048</v>
      </c>
    </row>
    <row r="48" spans="2:11" x14ac:dyDescent="0.25">
      <c r="B48" s="8" t="s">
        <v>53</v>
      </c>
      <c r="C48" s="9">
        <v>4227.7</v>
      </c>
      <c r="D48" s="9">
        <v>3768.2</v>
      </c>
      <c r="E48" s="9">
        <v>19112.7</v>
      </c>
      <c r="F48" s="10">
        <v>1075965.2</v>
      </c>
      <c r="G48" s="10">
        <v>961031.65</v>
      </c>
      <c r="H48" s="10">
        <v>365189.80000000005</v>
      </c>
      <c r="I48" s="31">
        <f t="shared" si="1"/>
        <v>0.38</v>
      </c>
      <c r="J48" s="10">
        <f t="shared" si="2"/>
        <v>408866.77600000001</v>
      </c>
      <c r="K48" s="11">
        <f t="shared" si="3"/>
        <v>7262.826</v>
      </c>
    </row>
    <row r="49" spans="2:11" x14ac:dyDescent="0.25">
      <c r="B49" s="8" t="s">
        <v>54</v>
      </c>
      <c r="C49" s="9">
        <v>20450</v>
      </c>
      <c r="D49" s="9">
        <v>13430</v>
      </c>
      <c r="E49" s="9">
        <v>96720</v>
      </c>
      <c r="F49" s="10">
        <v>758865.69</v>
      </c>
      <c r="G49" s="10">
        <v>784886.07</v>
      </c>
      <c r="H49" s="10">
        <v>392443</v>
      </c>
      <c r="I49" s="31">
        <f t="shared" si="1"/>
        <v>0.5</v>
      </c>
      <c r="J49" s="10">
        <f t="shared" si="2"/>
        <v>379432.84499999997</v>
      </c>
      <c r="K49" s="11">
        <f t="shared" si="3"/>
        <v>48360</v>
      </c>
    </row>
    <row r="50" spans="2:11" x14ac:dyDescent="0.25">
      <c r="B50" s="8" t="s">
        <v>55</v>
      </c>
      <c r="C50" s="9">
        <v>21918</v>
      </c>
      <c r="D50" s="9">
        <v>18890</v>
      </c>
      <c r="E50" s="9">
        <v>77441</v>
      </c>
      <c r="F50" s="10">
        <v>1468639.38</v>
      </c>
      <c r="G50" s="10">
        <v>1498385.4</v>
      </c>
      <c r="H50" s="10">
        <v>374591.1</v>
      </c>
      <c r="I50" s="31">
        <f t="shared" si="1"/>
        <v>0.25</v>
      </c>
      <c r="J50" s="10">
        <f t="shared" si="2"/>
        <v>367159.84499999997</v>
      </c>
      <c r="K50" s="11">
        <f t="shared" si="3"/>
        <v>19360.25</v>
      </c>
    </row>
    <row r="51" spans="2:11" x14ac:dyDescent="0.25">
      <c r="B51" s="8" t="s">
        <v>56</v>
      </c>
      <c r="C51" s="9">
        <v>10027.299999999999</v>
      </c>
      <c r="D51" s="9">
        <v>9647</v>
      </c>
      <c r="E51" s="9">
        <v>44813.7</v>
      </c>
      <c r="F51" s="10">
        <v>514117.31</v>
      </c>
      <c r="G51" s="10">
        <v>434729</v>
      </c>
      <c r="H51" s="10">
        <v>347326.9</v>
      </c>
      <c r="I51" s="31">
        <f t="shared" si="1"/>
        <v>0.79900000000000004</v>
      </c>
      <c r="J51" s="10">
        <f t="shared" si="2"/>
        <v>410779.73069</v>
      </c>
      <c r="K51" s="11">
        <f t="shared" si="3"/>
        <v>35806.1463</v>
      </c>
    </row>
    <row r="52" spans="2:11" ht="13" thickBot="1" x14ac:dyDescent="0.3">
      <c r="B52" s="13" t="s">
        <v>57</v>
      </c>
      <c r="C52" s="14">
        <v>6254.6</v>
      </c>
      <c r="D52" s="14">
        <v>3866.7</v>
      </c>
      <c r="E52" s="14">
        <v>13183</v>
      </c>
      <c r="F52" s="15">
        <v>417538.8</v>
      </c>
      <c r="G52" s="15">
        <v>433266.44</v>
      </c>
      <c r="H52" s="15">
        <v>251293.6</v>
      </c>
      <c r="I52" s="32">
        <f t="shared" si="1"/>
        <v>0.57999999999999996</v>
      </c>
      <c r="J52" s="15">
        <f t="shared" si="2"/>
        <v>242172.50399999999</v>
      </c>
      <c r="K52" s="16">
        <f t="shared" si="3"/>
        <v>7646.14</v>
      </c>
    </row>
    <row r="53" spans="2:11" x14ac:dyDescent="0.25">
      <c r="C53" s="17">
        <f>SUM(C3:C52)</f>
        <v>848218.70000000007</v>
      </c>
      <c r="D53" s="17">
        <v>891201</v>
      </c>
      <c r="E53" s="17">
        <f>SUM(E3:E52)</f>
        <v>3633308.100000001</v>
      </c>
      <c r="F53" s="18">
        <f>SUM(F3:F52)</f>
        <v>77198139.950000003</v>
      </c>
      <c r="G53" s="18"/>
      <c r="H53" s="18">
        <f>SUM(H3:H52)</f>
        <v>41383933.20000001</v>
      </c>
      <c r="J53" s="18">
        <f>SUM(J3:J52)</f>
        <v>42109089.46791999</v>
      </c>
      <c r="K53" s="19">
        <f>SUM(K3:K52)</f>
        <v>1884375.6106999998</v>
      </c>
    </row>
    <row r="54" spans="2:11" x14ac:dyDescent="0.25">
      <c r="C54" s="20"/>
      <c r="D54" s="20" t="s">
        <v>58</v>
      </c>
      <c r="E54" s="21">
        <f>D53/C53-1</f>
        <v>5.0673605757571627E-2</v>
      </c>
      <c r="F54" s="20"/>
      <c r="G54" s="20"/>
      <c r="H54" s="20"/>
      <c r="J54" s="22" t="s">
        <v>59</v>
      </c>
      <c r="K54" s="23" t="s">
        <v>73</v>
      </c>
    </row>
    <row r="55" spans="2:11" x14ac:dyDescent="0.25">
      <c r="D55" s="20"/>
      <c r="E55" s="21"/>
      <c r="I55" s="24">
        <v>43418</v>
      </c>
      <c r="J55" s="25">
        <v>10576.3</v>
      </c>
      <c r="K55" s="25">
        <f>P6</f>
        <v>473.28788210035952</v>
      </c>
    </row>
    <row r="56" spans="2:11" x14ac:dyDescent="0.25">
      <c r="B56" s="26" t="s">
        <v>60</v>
      </c>
      <c r="I56" s="24">
        <v>43326</v>
      </c>
      <c r="J56" s="25">
        <v>11435.1</v>
      </c>
      <c r="K56" s="25">
        <v>462.57859461217464</v>
      </c>
    </row>
    <row r="57" spans="2:11" x14ac:dyDescent="0.25">
      <c r="B57" t="s">
        <v>61</v>
      </c>
      <c r="J57" s="27">
        <f>J55/J56-1</f>
        <v>-7.510209792655953E-2</v>
      </c>
      <c r="K57" s="27">
        <f>K55/K56-1</f>
        <v>2.3151281993849082E-2</v>
      </c>
    </row>
    <row r="58" spans="2:11" x14ac:dyDescent="0.25">
      <c r="B58" t="s">
        <v>62</v>
      </c>
      <c r="K58" s="24"/>
    </row>
    <row r="59" spans="2:11" x14ac:dyDescent="0.25">
      <c r="B59" t="s">
        <v>63</v>
      </c>
      <c r="K59" s="28"/>
    </row>
    <row r="60" spans="2:11" x14ac:dyDescent="0.25">
      <c r="B60" t="s">
        <v>64</v>
      </c>
      <c r="K60" s="28"/>
    </row>
    <row r="61" spans="2:11" x14ac:dyDescent="0.25">
      <c r="B61" s="56" t="s">
        <v>65</v>
      </c>
      <c r="C61" s="56"/>
      <c r="D61" s="56"/>
      <c r="E61" s="56"/>
      <c r="F61" s="56"/>
      <c r="G61" s="56"/>
      <c r="H61" s="56"/>
      <c r="I61" s="56"/>
      <c r="J61" s="56"/>
      <c r="K61" s="29"/>
    </row>
    <row r="62" spans="2:11" x14ac:dyDescent="0.25">
      <c r="B62" s="56" t="s">
        <v>66</v>
      </c>
      <c r="C62" s="56"/>
      <c r="D62" s="56"/>
      <c r="E62" s="56"/>
      <c r="F62" s="56"/>
      <c r="G62" s="56"/>
      <c r="H62" s="56"/>
      <c r="I62" s="56"/>
      <c r="J62" s="56"/>
      <c r="K62" s="29"/>
    </row>
    <row r="63" spans="2:11" ht="38.25" customHeight="1" x14ac:dyDescent="0.25">
      <c r="B63" s="56" t="s">
        <v>67</v>
      </c>
      <c r="C63" s="56"/>
      <c r="D63" s="56"/>
      <c r="E63" s="56"/>
      <c r="F63" s="56"/>
      <c r="G63" s="56"/>
      <c r="H63" s="56"/>
      <c r="I63" s="56"/>
      <c r="J63" s="56"/>
    </row>
    <row r="64" spans="2:11" ht="39.75" customHeight="1" x14ac:dyDescent="0.25"/>
    <row r="65" ht="27" customHeight="1" x14ac:dyDescent="0.25"/>
    <row r="66" ht="40.5" customHeight="1" x14ac:dyDescent="0.25"/>
  </sheetData>
  <mergeCells count="3">
    <mergeCell ref="B61:J61"/>
    <mergeCell ref="B62:J62"/>
    <mergeCell ref="B63:J6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65"/>
  <sheetViews>
    <sheetView zoomScale="98" zoomScaleNormal="98" workbookViewId="0">
      <selection activeCell="B63" sqref="B63:J63"/>
    </sheetView>
  </sheetViews>
  <sheetFormatPr defaultRowHeight="12.5" x14ac:dyDescent="0.25"/>
  <cols>
    <col min="1" max="1" width="2.1796875" customWidth="1"/>
    <col min="2" max="2" width="36.54296875" customWidth="1"/>
    <col min="3" max="3" width="12.453125" customWidth="1"/>
    <col min="4" max="4" width="13" customWidth="1"/>
    <col min="5" max="5" width="12.453125" customWidth="1"/>
    <col min="6" max="6" width="13.54296875" customWidth="1"/>
    <col min="7" max="8" width="13.1796875" customWidth="1"/>
    <col min="9" max="9" width="10" bestFit="1" customWidth="1"/>
    <col min="10" max="10" width="14.1796875" customWidth="1"/>
    <col min="11" max="11" width="11.54296875" customWidth="1"/>
    <col min="12" max="12" width="1.1796875" customWidth="1"/>
    <col min="13" max="13" width="14.453125" customWidth="1"/>
    <col min="14" max="14" width="12.453125" customWidth="1"/>
    <col min="15" max="15" width="11.26953125" bestFit="1" customWidth="1"/>
    <col min="16" max="16" width="9.453125" bestFit="1" customWidth="1"/>
  </cols>
  <sheetData>
    <row r="1" spans="2:17" x14ac:dyDescent="0.25">
      <c r="C1" s="3"/>
      <c r="D1" s="3" t="s">
        <v>2</v>
      </c>
      <c r="E1" s="3"/>
      <c r="F1" s="3"/>
      <c r="G1" s="3"/>
      <c r="H1" s="3"/>
      <c r="I1" s="3"/>
      <c r="J1" s="3"/>
      <c r="K1" s="3"/>
    </row>
    <row r="2" spans="2:17" ht="63" thickBot="1" x14ac:dyDescent="0.3">
      <c r="B2" s="33" t="s">
        <v>3</v>
      </c>
      <c r="C2" s="33" t="s">
        <v>76</v>
      </c>
      <c r="D2" s="33" t="s">
        <v>75</v>
      </c>
      <c r="E2" s="33" t="s">
        <v>77</v>
      </c>
      <c r="F2" s="33" t="s">
        <v>78</v>
      </c>
      <c r="G2" s="33" t="s">
        <v>81</v>
      </c>
      <c r="H2" s="33" t="s">
        <v>69</v>
      </c>
      <c r="I2" s="33" t="s">
        <v>72</v>
      </c>
      <c r="J2" s="33" t="s">
        <v>79</v>
      </c>
      <c r="K2" s="33" t="s">
        <v>70</v>
      </c>
    </row>
    <row r="3" spans="2:17" ht="13" thickTop="1" x14ac:dyDescent="0.25">
      <c r="B3" s="4" t="s">
        <v>8</v>
      </c>
      <c r="C3" s="5">
        <v>9940.7000000000007</v>
      </c>
      <c r="D3" s="5">
        <v>14086</v>
      </c>
      <c r="E3" s="5">
        <v>36316.1</v>
      </c>
      <c r="F3" s="6">
        <v>722969.26</v>
      </c>
      <c r="G3" s="6">
        <v>702570.38</v>
      </c>
      <c r="H3" s="6">
        <v>250922.7</v>
      </c>
      <c r="I3" s="30">
        <v>0.37930000000000003</v>
      </c>
      <c r="J3" s="6">
        <f>I3*F3</f>
        <v>274222.24031800003</v>
      </c>
      <c r="K3" s="7">
        <f t="shared" ref="K3:K52" si="0">ROUND(I3*E3,4)</f>
        <v>13774.6967</v>
      </c>
      <c r="M3" s="22"/>
      <c r="N3" s="41">
        <v>43510</v>
      </c>
      <c r="O3" s="41">
        <v>43145</v>
      </c>
      <c r="P3" s="42" t="s">
        <v>85</v>
      </c>
    </row>
    <row r="4" spans="2:17" x14ac:dyDescent="0.25">
      <c r="B4" s="8" t="s">
        <v>9</v>
      </c>
      <c r="C4" s="9">
        <v>5546.4</v>
      </c>
      <c r="D4" s="9">
        <v>6356</v>
      </c>
      <c r="E4" s="9">
        <v>21673.699999999997</v>
      </c>
      <c r="F4" s="10">
        <v>1342229.45</v>
      </c>
      <c r="G4" s="10">
        <v>1354986.78</v>
      </c>
      <c r="H4" s="10">
        <v>554692.6</v>
      </c>
      <c r="I4" s="31">
        <v>0.47</v>
      </c>
      <c r="J4" s="10">
        <f t="shared" ref="J4:J52" si="1">I4*F4</f>
        <v>630847.84149999998</v>
      </c>
      <c r="K4" s="11">
        <f t="shared" si="0"/>
        <v>10186.638999999999</v>
      </c>
      <c r="M4" s="39" t="s">
        <v>83</v>
      </c>
      <c r="N4" s="37">
        <v>10746.05</v>
      </c>
      <c r="O4" s="37">
        <v>10500.9</v>
      </c>
      <c r="P4" s="38">
        <f>ROUND(N4/O4-1,3)</f>
        <v>2.3E-2</v>
      </c>
    </row>
    <row r="5" spans="2:17" x14ac:dyDescent="0.25">
      <c r="B5" s="8" t="s">
        <v>10</v>
      </c>
      <c r="C5" s="9">
        <v>7264.4</v>
      </c>
      <c r="D5" s="9">
        <v>16808.5</v>
      </c>
      <c r="E5" s="9">
        <v>9828.0999999999985</v>
      </c>
      <c r="F5" s="10">
        <v>1786125.29</v>
      </c>
      <c r="G5" s="10">
        <v>1857719.18</v>
      </c>
      <c r="H5" s="10">
        <v>1032304</v>
      </c>
      <c r="I5" s="31">
        <v>0.68979999999999997</v>
      </c>
      <c r="J5" s="10">
        <f t="shared" si="1"/>
        <v>1232069.2250419999</v>
      </c>
      <c r="K5" s="11">
        <f t="shared" si="0"/>
        <v>6779.4233999999997</v>
      </c>
      <c r="M5" s="39" t="s">
        <v>82</v>
      </c>
      <c r="N5" s="35">
        <f>J53/K53</f>
        <v>24.833462707949497</v>
      </c>
      <c r="O5" s="35">
        <v>22.16</v>
      </c>
      <c r="P5" s="38">
        <f>ROUND(N5/O5-1,3)</f>
        <v>0.121</v>
      </c>
    </row>
    <row r="6" spans="2:17" x14ac:dyDescent="0.25">
      <c r="B6" s="8" t="s">
        <v>11</v>
      </c>
      <c r="C6" s="9">
        <v>10131.6</v>
      </c>
      <c r="D6" s="9">
        <v>12207.7</v>
      </c>
      <c r="E6" s="9">
        <v>46945.899999999994</v>
      </c>
      <c r="F6" s="10">
        <v>816253.72</v>
      </c>
      <c r="G6" s="10">
        <v>739028.9</v>
      </c>
      <c r="H6" s="10">
        <v>352749.7</v>
      </c>
      <c r="I6" s="31">
        <v>0.47010000000000002</v>
      </c>
      <c r="J6" s="10">
        <f t="shared" si="1"/>
        <v>383720.87377200002</v>
      </c>
      <c r="K6" s="11">
        <f t="shared" si="0"/>
        <v>22069.267599999999</v>
      </c>
      <c r="M6" s="39" t="s">
        <v>84</v>
      </c>
      <c r="N6" s="35">
        <f>J55/N5</f>
        <v>432.72459126531948</v>
      </c>
      <c r="O6" s="35">
        <v>467.62275268298566</v>
      </c>
      <c r="P6" s="38">
        <f>ROUND(N6/O6-1,4)</f>
        <v>-7.46E-2</v>
      </c>
    </row>
    <row r="7" spans="2:17" x14ac:dyDescent="0.25">
      <c r="B7" s="8" t="s">
        <v>12</v>
      </c>
      <c r="C7" s="9">
        <v>6900.3</v>
      </c>
      <c r="D7" s="9">
        <v>10595.6</v>
      </c>
      <c r="E7" s="9">
        <v>35664.400000000001</v>
      </c>
      <c r="F7" s="10">
        <v>1507442.7</v>
      </c>
      <c r="G7" s="10">
        <v>1486881.47</v>
      </c>
      <c r="H7" s="10">
        <v>564585.80000000005</v>
      </c>
      <c r="I7" s="31">
        <v>0.41039999999999999</v>
      </c>
      <c r="J7" s="10">
        <f t="shared" si="1"/>
        <v>618654.48407999997</v>
      </c>
      <c r="K7" s="11">
        <f t="shared" si="0"/>
        <v>14636.6698</v>
      </c>
    </row>
    <row r="8" spans="2:17" x14ac:dyDescent="0.25">
      <c r="B8" s="8" t="s">
        <v>13</v>
      </c>
      <c r="C8" s="9">
        <v>7305</v>
      </c>
      <c r="D8" s="9">
        <v>8505.2000000000007</v>
      </c>
      <c r="E8" s="9">
        <v>30173.3</v>
      </c>
      <c r="F8" s="10">
        <v>960422.24</v>
      </c>
      <c r="G8" s="10">
        <v>969540.73</v>
      </c>
      <c r="H8" s="10">
        <v>326826.40000000002</v>
      </c>
      <c r="I8" s="31">
        <v>0.38</v>
      </c>
      <c r="J8" s="10">
        <f t="shared" si="1"/>
        <v>364960.45120000001</v>
      </c>
      <c r="K8" s="11">
        <f t="shared" si="0"/>
        <v>11465.853999999999</v>
      </c>
      <c r="Q8" s="36"/>
    </row>
    <row r="9" spans="2:17" x14ac:dyDescent="0.25">
      <c r="B9" s="8" t="s">
        <v>14</v>
      </c>
      <c r="C9" s="9">
        <v>21437.4</v>
      </c>
      <c r="D9" s="9">
        <v>4951.3999999999996</v>
      </c>
      <c r="E9" s="9">
        <v>66807.5</v>
      </c>
      <c r="F9" s="10">
        <v>684128.08</v>
      </c>
      <c r="G9" s="10">
        <v>750344.52</v>
      </c>
      <c r="H9" s="10">
        <v>214834.1</v>
      </c>
      <c r="I9" s="31">
        <v>0.3695</v>
      </c>
      <c r="J9" s="10">
        <f t="shared" si="1"/>
        <v>252785.32555999997</v>
      </c>
      <c r="K9" s="11">
        <f t="shared" si="0"/>
        <v>24685.371299999999</v>
      </c>
      <c r="N9">
        <v>11623.9</v>
      </c>
      <c r="O9">
        <v>10113.700000000001</v>
      </c>
      <c r="P9" s="40"/>
    </row>
    <row r="10" spans="2:17" x14ac:dyDescent="0.25">
      <c r="B10" s="8" t="s">
        <v>15</v>
      </c>
      <c r="C10" s="9">
        <v>3058</v>
      </c>
      <c r="D10" s="9">
        <v>862</v>
      </c>
      <c r="E10" s="9">
        <v>3852</v>
      </c>
      <c r="F10" s="10">
        <v>1202917.6299999999</v>
      </c>
      <c r="G10" s="10">
        <v>1226302.42</v>
      </c>
      <c r="H10" s="10">
        <v>385651.20000000001</v>
      </c>
      <c r="I10" s="31">
        <v>0.3296</v>
      </c>
      <c r="J10" s="10">
        <f t="shared" si="1"/>
        <v>396481.65084799996</v>
      </c>
      <c r="K10" s="11">
        <f t="shared" si="0"/>
        <v>1269.6192000000001</v>
      </c>
      <c r="N10">
        <f>N9/N6</f>
        <v>26.862120236825081</v>
      </c>
      <c r="O10">
        <f>O9/O6</f>
        <v>21.627903993064162</v>
      </c>
    </row>
    <row r="11" spans="2:17" x14ac:dyDescent="0.25">
      <c r="B11" s="8" t="s">
        <v>16</v>
      </c>
      <c r="C11" s="9">
        <v>5854</v>
      </c>
      <c r="D11" s="9">
        <v>6484</v>
      </c>
      <c r="E11" s="9">
        <v>24922</v>
      </c>
      <c r="F11" s="10">
        <v>549842.29</v>
      </c>
      <c r="G11" s="10">
        <v>541195.37</v>
      </c>
      <c r="H11" s="10">
        <v>229083.2</v>
      </c>
      <c r="I11" s="31">
        <v>0.45939999999999998</v>
      </c>
      <c r="J11" s="10">
        <f t="shared" si="1"/>
        <v>252597.548026</v>
      </c>
      <c r="K11" s="11">
        <f t="shared" si="0"/>
        <v>11449.166800000001</v>
      </c>
      <c r="O11">
        <f>N9/O9</f>
        <v>1.1493222065119588</v>
      </c>
    </row>
    <row r="12" spans="2:17" x14ac:dyDescent="0.25">
      <c r="B12" s="8" t="s">
        <v>17</v>
      </c>
      <c r="C12" s="9">
        <v>4005.1</v>
      </c>
      <c r="D12" s="9">
        <v>3322</v>
      </c>
      <c r="E12" s="9">
        <v>13391.1</v>
      </c>
      <c r="F12" s="10">
        <v>437371.24</v>
      </c>
      <c r="G12" s="10">
        <v>416362.76</v>
      </c>
      <c r="H12" s="10">
        <v>319210.09999999998</v>
      </c>
      <c r="I12" s="31">
        <v>0.63039999999999996</v>
      </c>
      <c r="J12" s="10">
        <f t="shared" si="1"/>
        <v>275718.82969599997</v>
      </c>
      <c r="K12" s="11">
        <f t="shared" si="0"/>
        <v>8441.7494000000006</v>
      </c>
    </row>
    <row r="13" spans="2:17" x14ac:dyDescent="0.25">
      <c r="B13" s="8" t="s">
        <v>18</v>
      </c>
      <c r="C13" s="9">
        <v>30425.7</v>
      </c>
      <c r="D13" s="9">
        <v>45667.1</v>
      </c>
      <c r="E13" s="9">
        <v>127171.9</v>
      </c>
      <c r="F13" s="10">
        <v>1347628.53</v>
      </c>
      <c r="G13" s="10">
        <v>1396046.32</v>
      </c>
      <c r="H13" s="10">
        <v>363462.39999999997</v>
      </c>
      <c r="I13" s="31">
        <v>0.2697</v>
      </c>
      <c r="J13" s="10">
        <f t="shared" si="1"/>
        <v>363455.41454099998</v>
      </c>
      <c r="K13" s="11">
        <f t="shared" si="0"/>
        <v>34298.261400000003</v>
      </c>
    </row>
    <row r="14" spans="2:17" x14ac:dyDescent="0.25">
      <c r="B14" s="8" t="s">
        <v>19</v>
      </c>
      <c r="C14" s="9">
        <v>3027</v>
      </c>
      <c r="D14" s="9">
        <v>5003</v>
      </c>
      <c r="E14" s="9">
        <v>17668</v>
      </c>
      <c r="F14" s="10">
        <v>443096.04</v>
      </c>
      <c r="G14" s="10">
        <v>452063.33</v>
      </c>
      <c r="H14" s="10">
        <v>308149.5</v>
      </c>
      <c r="I14" s="31">
        <v>0.72950000000000004</v>
      </c>
      <c r="J14" s="10">
        <f t="shared" si="1"/>
        <v>323238.56118000002</v>
      </c>
      <c r="K14" s="11">
        <f t="shared" si="0"/>
        <v>12888.806</v>
      </c>
    </row>
    <row r="15" spans="2:17" x14ac:dyDescent="0.25">
      <c r="B15" s="8" t="s">
        <v>20</v>
      </c>
      <c r="C15" s="9">
        <v>5205</v>
      </c>
      <c r="D15" s="9">
        <v>5329.5</v>
      </c>
      <c r="E15" s="9">
        <v>21194.2</v>
      </c>
      <c r="F15" s="10">
        <v>546213.42000000004</v>
      </c>
      <c r="G15" s="10">
        <v>518349.81</v>
      </c>
      <c r="H15" s="10">
        <v>298098.7</v>
      </c>
      <c r="I15" s="31">
        <v>0.51</v>
      </c>
      <c r="J15" s="10">
        <f t="shared" si="1"/>
        <v>278568.84420000005</v>
      </c>
      <c r="K15" s="11">
        <f t="shared" si="0"/>
        <v>10809.041999999999</v>
      </c>
    </row>
    <row r="16" spans="2:17" x14ac:dyDescent="0.25">
      <c r="B16" s="8" t="s">
        <v>21</v>
      </c>
      <c r="C16" s="9">
        <v>12622.2</v>
      </c>
      <c r="D16" s="9">
        <v>16812.3</v>
      </c>
      <c r="E16" s="9">
        <v>59243.600000000006</v>
      </c>
      <c r="F16" s="10">
        <v>694110.83</v>
      </c>
      <c r="G16" s="10">
        <v>748514.42</v>
      </c>
      <c r="H16" s="10">
        <v>337584.10000000003</v>
      </c>
      <c r="I16" s="31">
        <v>0.40029999999999999</v>
      </c>
      <c r="J16" s="10">
        <f t="shared" si="1"/>
        <v>277852.56524899998</v>
      </c>
      <c r="K16" s="11">
        <f t="shared" si="0"/>
        <v>23715.213100000001</v>
      </c>
    </row>
    <row r="17" spans="2:11" x14ac:dyDescent="0.25">
      <c r="B17" s="8" t="s">
        <v>22</v>
      </c>
      <c r="C17" s="9">
        <v>5431.8</v>
      </c>
      <c r="D17" s="9">
        <v>9579.2000000000007</v>
      </c>
      <c r="E17" s="9">
        <v>13480.4</v>
      </c>
      <c r="F17" s="10">
        <v>473026.94</v>
      </c>
      <c r="G17" s="10">
        <v>474473.66</v>
      </c>
      <c r="H17" s="10">
        <v>328881.09999999998</v>
      </c>
      <c r="I17" s="31">
        <v>0.59960000000000002</v>
      </c>
      <c r="J17" s="10">
        <f t="shared" si="1"/>
        <v>283626.953224</v>
      </c>
      <c r="K17" s="11">
        <f t="shared" si="0"/>
        <v>8082.8477999999996</v>
      </c>
    </row>
    <row r="18" spans="2:11" x14ac:dyDescent="0.25">
      <c r="B18" s="8" t="s">
        <v>23</v>
      </c>
      <c r="C18" s="9">
        <v>20750</v>
      </c>
      <c r="D18" s="9">
        <v>26050</v>
      </c>
      <c r="E18" s="9">
        <v>97980</v>
      </c>
      <c r="F18" s="10">
        <v>1439400.08</v>
      </c>
      <c r="G18" s="10">
        <v>1363313.83</v>
      </c>
      <c r="H18" s="10">
        <v>587978.30000000005</v>
      </c>
      <c r="I18" s="31">
        <v>0.41070000000000001</v>
      </c>
      <c r="J18" s="10">
        <f t="shared" si="1"/>
        <v>591161.61285600008</v>
      </c>
      <c r="K18" s="11">
        <f t="shared" si="0"/>
        <v>40240.385999999999</v>
      </c>
    </row>
    <row r="19" spans="2:11" x14ac:dyDescent="0.25">
      <c r="B19" s="8" t="s">
        <v>24</v>
      </c>
      <c r="C19" s="9">
        <v>46426</v>
      </c>
      <c r="D19" s="9">
        <v>55858.5</v>
      </c>
      <c r="E19" s="9">
        <v>199923</v>
      </c>
      <c r="F19" s="10">
        <v>5740143.4400000004</v>
      </c>
      <c r="G19" s="10">
        <v>5660093.3300000001</v>
      </c>
      <c r="H19" s="10">
        <v>4100324.1999999997</v>
      </c>
      <c r="I19" s="31">
        <v>0.78920000000000001</v>
      </c>
      <c r="J19" s="10">
        <f t="shared" si="1"/>
        <v>4530121.2028480005</v>
      </c>
      <c r="K19" s="11">
        <f t="shared" si="0"/>
        <v>157779.2316</v>
      </c>
    </row>
    <row r="20" spans="2:11" x14ac:dyDescent="0.25">
      <c r="B20" s="8" t="s">
        <v>25</v>
      </c>
      <c r="C20" s="9">
        <v>8054.3</v>
      </c>
      <c r="D20" s="9">
        <v>7691</v>
      </c>
      <c r="E20" s="9">
        <v>36219.5</v>
      </c>
      <c r="F20" s="10">
        <v>554746.41</v>
      </c>
      <c r="G20" s="10">
        <v>521886.35</v>
      </c>
      <c r="H20" s="10">
        <v>358587.39999999997</v>
      </c>
      <c r="I20" s="31">
        <v>0.6502</v>
      </c>
      <c r="J20" s="10">
        <f t="shared" si="1"/>
        <v>360696.11578200001</v>
      </c>
      <c r="K20" s="11">
        <f t="shared" si="0"/>
        <v>23549.918900000001</v>
      </c>
    </row>
    <row r="21" spans="2:11" x14ac:dyDescent="0.25">
      <c r="B21" s="8" t="s">
        <v>26</v>
      </c>
      <c r="C21" s="9">
        <v>3771.4</v>
      </c>
      <c r="D21" s="9">
        <v>2474.6</v>
      </c>
      <c r="E21" s="9">
        <v>13465.800000000001</v>
      </c>
      <c r="F21" s="10">
        <v>430523.23</v>
      </c>
      <c r="G21" s="10">
        <v>468135.31</v>
      </c>
      <c r="H21" s="10">
        <v>321668.8</v>
      </c>
      <c r="I21" s="31">
        <v>0.65010000000000001</v>
      </c>
      <c r="J21" s="10">
        <f t="shared" si="1"/>
        <v>279883.15182299999</v>
      </c>
      <c r="K21" s="11">
        <f t="shared" si="0"/>
        <v>8754.1165999999994</v>
      </c>
    </row>
    <row r="22" spans="2:11" x14ac:dyDescent="0.25">
      <c r="B22" s="8" t="s">
        <v>27</v>
      </c>
      <c r="C22" s="9">
        <v>19496.900000000001</v>
      </c>
      <c r="D22" s="9">
        <v>2475.5</v>
      </c>
      <c r="E22" s="9">
        <v>48066.3</v>
      </c>
      <c r="F22" s="10">
        <v>336155.27</v>
      </c>
      <c r="G22" s="10">
        <v>356079.25</v>
      </c>
      <c r="H22" s="10">
        <v>167366.79999999999</v>
      </c>
      <c r="I22" s="31">
        <v>0.48959999999999998</v>
      </c>
      <c r="J22" s="10">
        <f t="shared" si="1"/>
        <v>164581.620192</v>
      </c>
      <c r="K22" s="11">
        <f t="shared" si="0"/>
        <v>23533.2605</v>
      </c>
    </row>
    <row r="23" spans="2:11" x14ac:dyDescent="0.25">
      <c r="B23" s="8" t="s">
        <v>28</v>
      </c>
      <c r="C23" s="9">
        <v>13260</v>
      </c>
      <c r="D23" s="9">
        <v>14440</v>
      </c>
      <c r="E23" s="9">
        <v>58490</v>
      </c>
      <c r="F23" s="10">
        <v>3860921.97</v>
      </c>
      <c r="G23" s="10">
        <v>3815734.92</v>
      </c>
      <c r="H23" s="10">
        <v>1158433.3999999999</v>
      </c>
      <c r="I23" s="31">
        <v>0.3301</v>
      </c>
      <c r="J23" s="10">
        <f t="shared" si="1"/>
        <v>1274490.3422970001</v>
      </c>
      <c r="K23" s="11">
        <f t="shared" si="0"/>
        <v>19307.548999999999</v>
      </c>
    </row>
    <row r="24" spans="2:11" x14ac:dyDescent="0.25">
      <c r="B24" s="8" t="s">
        <v>29</v>
      </c>
      <c r="C24" s="9">
        <v>66815.399999999994</v>
      </c>
      <c r="D24" s="9">
        <v>21138</v>
      </c>
      <c r="E24" s="9">
        <v>107320.5</v>
      </c>
      <c r="F24" s="10">
        <v>3269560.44</v>
      </c>
      <c r="G24" s="10">
        <v>3306586.22</v>
      </c>
      <c r="H24" s="10">
        <v>2876243.5999999996</v>
      </c>
      <c r="I24" s="31">
        <v>0.95799999999999996</v>
      </c>
      <c r="J24" s="10">
        <f t="shared" si="1"/>
        <v>3132238.9015199998</v>
      </c>
      <c r="K24" s="11">
        <f t="shared" si="0"/>
        <v>102813.039</v>
      </c>
    </row>
    <row r="25" spans="2:11" x14ac:dyDescent="0.25">
      <c r="B25" s="8" t="s">
        <v>30</v>
      </c>
      <c r="C25" s="9">
        <v>18941.5</v>
      </c>
      <c r="D25" s="9">
        <v>18740</v>
      </c>
      <c r="E25" s="9">
        <v>42258.6</v>
      </c>
      <c r="F25" s="10">
        <v>2213340.29</v>
      </c>
      <c r="G25" s="10">
        <v>2347312.09</v>
      </c>
      <c r="H25" s="10">
        <v>2284130.7999999998</v>
      </c>
      <c r="I25" s="31">
        <v>0.99990000000000001</v>
      </c>
      <c r="J25" s="10">
        <f t="shared" si="1"/>
        <v>2213118.9559710003</v>
      </c>
      <c r="K25" s="11">
        <f t="shared" si="0"/>
        <v>42254.374100000001</v>
      </c>
    </row>
    <row r="26" spans="2:11" x14ac:dyDescent="0.25">
      <c r="B26" s="8" t="s">
        <v>31</v>
      </c>
      <c r="C26" s="9">
        <v>30902</v>
      </c>
      <c r="D26" s="9">
        <v>32090.7</v>
      </c>
      <c r="E26" s="9">
        <v>119151.29999999999</v>
      </c>
      <c r="F26" s="10">
        <v>3404126.85</v>
      </c>
      <c r="G26" s="10">
        <v>3413926.43</v>
      </c>
      <c r="H26" s="10">
        <v>2398199.2999999998</v>
      </c>
      <c r="I26" s="31">
        <v>0.6996</v>
      </c>
      <c r="J26" s="10">
        <f t="shared" si="1"/>
        <v>2381527.14426</v>
      </c>
      <c r="K26" s="11">
        <f t="shared" si="0"/>
        <v>83358.249500000005</v>
      </c>
    </row>
    <row r="27" spans="2:11" x14ac:dyDescent="0.25">
      <c r="B27" s="8" t="s">
        <v>32</v>
      </c>
      <c r="C27" s="9">
        <v>11423.2</v>
      </c>
      <c r="D27" s="9">
        <v>9855.1</v>
      </c>
      <c r="E27" s="9">
        <v>41147.5</v>
      </c>
      <c r="F27" s="10">
        <v>280750.57</v>
      </c>
      <c r="G27" s="10">
        <v>284208.33</v>
      </c>
      <c r="H27" s="10">
        <v>277773.8</v>
      </c>
      <c r="I27" s="31">
        <v>0.77839999999999998</v>
      </c>
      <c r="J27" s="10">
        <f t="shared" si="1"/>
        <v>218536.24368799999</v>
      </c>
      <c r="K27" s="11">
        <f t="shared" si="0"/>
        <v>32029.214</v>
      </c>
    </row>
    <row r="28" spans="2:11" x14ac:dyDescent="0.25">
      <c r="B28" s="8" t="s">
        <v>33</v>
      </c>
      <c r="C28" s="9">
        <v>82874.600000000006</v>
      </c>
      <c r="D28" s="9">
        <v>9647.5</v>
      </c>
      <c r="E28" s="9">
        <v>168992.8</v>
      </c>
      <c r="F28" s="10">
        <v>1173474.9099999999</v>
      </c>
      <c r="G28" s="10">
        <v>1330517.96</v>
      </c>
      <c r="H28" s="10">
        <v>295812</v>
      </c>
      <c r="I28" s="31">
        <v>0.24970000000000001</v>
      </c>
      <c r="J28" s="10">
        <f t="shared" si="1"/>
        <v>293016.68502699997</v>
      </c>
      <c r="K28" s="11">
        <f t="shared" si="0"/>
        <v>42197.502200000003</v>
      </c>
    </row>
    <row r="29" spans="2:11" x14ac:dyDescent="0.25">
      <c r="B29" s="8" t="s">
        <v>34</v>
      </c>
      <c r="C29" s="9">
        <v>9362.5</v>
      </c>
      <c r="D29" s="9">
        <v>9850.2999999999993</v>
      </c>
      <c r="E29" s="9">
        <v>38940.899999999994</v>
      </c>
      <c r="F29" s="10">
        <v>915377.48</v>
      </c>
      <c r="G29" s="10">
        <v>906908.96</v>
      </c>
      <c r="H29" s="10">
        <v>728026.9</v>
      </c>
      <c r="I29" s="31">
        <v>0.84950000000000003</v>
      </c>
      <c r="J29" s="10">
        <f t="shared" si="1"/>
        <v>777613.16926</v>
      </c>
      <c r="K29" s="11">
        <f t="shared" si="0"/>
        <v>33080.294600000001</v>
      </c>
    </row>
    <row r="30" spans="2:11" x14ac:dyDescent="0.25">
      <c r="B30" s="8" t="s">
        <v>35</v>
      </c>
      <c r="C30" s="9">
        <v>51290</v>
      </c>
      <c r="D30" s="9">
        <v>36090</v>
      </c>
      <c r="E30" s="9">
        <v>150210</v>
      </c>
      <c r="F30" s="10">
        <v>3232475.07</v>
      </c>
      <c r="G30" s="10">
        <v>3274632.56</v>
      </c>
      <c r="H30" s="10">
        <v>2608658.5</v>
      </c>
      <c r="I30" s="31">
        <v>0.87</v>
      </c>
      <c r="J30" s="10">
        <f t="shared" si="1"/>
        <v>2812253.3108999999</v>
      </c>
      <c r="K30" s="11">
        <f t="shared" si="0"/>
        <v>130682.7</v>
      </c>
    </row>
    <row r="31" spans="2:11" x14ac:dyDescent="0.25">
      <c r="B31" s="8" t="s">
        <v>36</v>
      </c>
      <c r="C31" s="9">
        <v>17530</v>
      </c>
      <c r="D31" s="9">
        <v>16240</v>
      </c>
      <c r="E31" s="9">
        <v>91120</v>
      </c>
      <c r="F31" s="10">
        <v>678151.19</v>
      </c>
      <c r="G31" s="10">
        <v>663768.73</v>
      </c>
      <c r="H31" s="10">
        <v>352774</v>
      </c>
      <c r="I31" s="31">
        <v>0.42</v>
      </c>
      <c r="J31" s="10">
        <f t="shared" si="1"/>
        <v>284823.49979999999</v>
      </c>
      <c r="K31" s="11">
        <f t="shared" si="0"/>
        <v>38270.400000000001</v>
      </c>
    </row>
    <row r="32" spans="2:11" x14ac:dyDescent="0.25">
      <c r="B32" s="8" t="s">
        <v>37</v>
      </c>
      <c r="C32" s="9">
        <v>16242.4</v>
      </c>
      <c r="D32" s="9">
        <v>18440.099999999999</v>
      </c>
      <c r="E32" s="9">
        <v>69551</v>
      </c>
      <c r="F32" s="10">
        <v>2456736.88</v>
      </c>
      <c r="G32" s="10">
        <v>2393200.46</v>
      </c>
      <c r="H32" s="10">
        <v>1493802</v>
      </c>
      <c r="I32" s="31">
        <v>0.70050000000000001</v>
      </c>
      <c r="J32" s="10">
        <f t="shared" si="1"/>
        <v>1720944.18444</v>
      </c>
      <c r="K32" s="11">
        <f t="shared" si="0"/>
        <v>48720.4755</v>
      </c>
    </row>
    <row r="33" spans="2:11" x14ac:dyDescent="0.25">
      <c r="B33" s="8" t="s">
        <v>38</v>
      </c>
      <c r="C33" s="9">
        <v>14899.8</v>
      </c>
      <c r="D33" s="9">
        <v>20416.2</v>
      </c>
      <c r="E33" s="9">
        <v>86543.599999999991</v>
      </c>
      <c r="F33" s="10">
        <v>1721581.4</v>
      </c>
      <c r="G33" s="10">
        <v>1842838.29</v>
      </c>
      <c r="H33" s="10">
        <v>1600788.8</v>
      </c>
      <c r="I33" s="31">
        <v>0.88</v>
      </c>
      <c r="J33" s="10">
        <f t="shared" si="1"/>
        <v>1514991.632</v>
      </c>
      <c r="K33" s="11">
        <f t="shared" si="0"/>
        <v>76158.368000000002</v>
      </c>
    </row>
    <row r="34" spans="2:11" x14ac:dyDescent="0.25">
      <c r="B34" s="8" t="s">
        <v>39</v>
      </c>
      <c r="C34" s="9">
        <v>36280</v>
      </c>
      <c r="D34" s="9">
        <v>13660</v>
      </c>
      <c r="E34" s="9">
        <v>58840</v>
      </c>
      <c r="F34" s="10">
        <v>788588.11</v>
      </c>
      <c r="G34" s="10">
        <v>845899.29</v>
      </c>
      <c r="H34" s="10">
        <v>714167.5</v>
      </c>
      <c r="I34" s="31">
        <v>0.74960000000000004</v>
      </c>
      <c r="J34" s="10">
        <f t="shared" si="1"/>
        <v>591125.64725599997</v>
      </c>
      <c r="K34" s="11">
        <f t="shared" si="0"/>
        <v>44106.464</v>
      </c>
    </row>
    <row r="35" spans="2:11" x14ac:dyDescent="0.25">
      <c r="B35" s="8" t="s">
        <v>40</v>
      </c>
      <c r="C35" s="9">
        <v>17990</v>
      </c>
      <c r="D35" s="9">
        <v>14893</v>
      </c>
      <c r="E35" s="9">
        <v>75871</v>
      </c>
      <c r="F35" s="10">
        <v>2119778.85</v>
      </c>
      <c r="G35" s="10">
        <v>2004180.37</v>
      </c>
      <c r="H35" s="10">
        <v>879420.3</v>
      </c>
      <c r="I35" s="31">
        <v>0.44040000000000001</v>
      </c>
      <c r="J35" s="10">
        <f t="shared" si="1"/>
        <v>933550.60554000002</v>
      </c>
      <c r="K35" s="11">
        <f t="shared" si="0"/>
        <v>33413.588400000001</v>
      </c>
    </row>
    <row r="36" spans="2:11" x14ac:dyDescent="0.25">
      <c r="B36" s="8" t="s">
        <v>41</v>
      </c>
      <c r="C36" s="9">
        <v>23608.1</v>
      </c>
      <c r="D36" s="9">
        <v>23854.1</v>
      </c>
      <c r="E36" s="9">
        <v>103251.6</v>
      </c>
      <c r="F36" s="10">
        <v>1080361.97</v>
      </c>
      <c r="G36" s="10">
        <v>1152715.92</v>
      </c>
      <c r="H36" s="10">
        <v>500227.60000000003</v>
      </c>
      <c r="I36" s="31">
        <v>0.40970000000000001</v>
      </c>
      <c r="J36" s="10">
        <f t="shared" si="1"/>
        <v>442624.29910900001</v>
      </c>
      <c r="K36" s="11">
        <f t="shared" si="0"/>
        <v>42302.180500000002</v>
      </c>
    </row>
    <row r="37" spans="2:11" x14ac:dyDescent="0.25">
      <c r="B37" s="8" t="s">
        <v>42</v>
      </c>
      <c r="C37" s="9">
        <v>50146.7</v>
      </c>
      <c r="D37" s="9">
        <v>82627</v>
      </c>
      <c r="E37" s="9">
        <v>285863.09999999998</v>
      </c>
      <c r="F37" s="10">
        <v>1695591.2</v>
      </c>
      <c r="G37" s="10">
        <v>1815581.95</v>
      </c>
      <c r="H37" s="10">
        <v>432672.5</v>
      </c>
      <c r="I37" s="31">
        <v>0.23960000000000001</v>
      </c>
      <c r="J37" s="10">
        <f t="shared" si="1"/>
        <v>406263.65152000001</v>
      </c>
      <c r="K37" s="11">
        <f t="shared" si="0"/>
        <v>68492.798800000004</v>
      </c>
    </row>
    <row r="38" spans="2:11" x14ac:dyDescent="0.25">
      <c r="B38" s="8" t="s">
        <v>43</v>
      </c>
      <c r="C38" s="9">
        <v>20408.3</v>
      </c>
      <c r="D38" s="9">
        <v>23311.7</v>
      </c>
      <c r="E38" s="9">
        <v>88858.8</v>
      </c>
      <c r="F38" s="10">
        <v>915005.03</v>
      </c>
      <c r="G38" s="10">
        <v>986808.6</v>
      </c>
      <c r="H38" s="10">
        <v>428038.2</v>
      </c>
      <c r="I38" s="31">
        <v>0.43990000000000001</v>
      </c>
      <c r="J38" s="10">
        <f t="shared" si="1"/>
        <v>402510.71269700001</v>
      </c>
      <c r="K38" s="11">
        <f t="shared" si="0"/>
        <v>39088.986100000002</v>
      </c>
    </row>
    <row r="39" spans="2:11" x14ac:dyDescent="0.25">
      <c r="B39" s="8" t="s">
        <v>44</v>
      </c>
      <c r="C39" s="9">
        <v>94200</v>
      </c>
      <c r="D39" s="9">
        <v>102510</v>
      </c>
      <c r="E39" s="9">
        <v>386610</v>
      </c>
      <c r="F39" s="10">
        <v>7763915.0700000003</v>
      </c>
      <c r="G39" s="10">
        <v>7778335.5300000003</v>
      </c>
      <c r="H39" s="10">
        <v>3632401.0999999996</v>
      </c>
      <c r="I39" s="31">
        <v>0.54</v>
      </c>
      <c r="J39" s="10">
        <f t="shared" si="1"/>
        <v>4192514.1378000006</v>
      </c>
      <c r="K39" s="11">
        <f t="shared" si="0"/>
        <v>208769.4</v>
      </c>
    </row>
    <row r="40" spans="2:11" x14ac:dyDescent="0.25">
      <c r="B40" s="8" t="s">
        <v>45</v>
      </c>
      <c r="C40" s="9">
        <v>-18865.7</v>
      </c>
      <c r="D40" s="9">
        <v>47091.5</v>
      </c>
      <c r="E40" s="9">
        <v>-64868.600000000006</v>
      </c>
      <c r="F40" s="10">
        <v>2383540.63</v>
      </c>
      <c r="G40" s="10">
        <v>2619373.4900000002</v>
      </c>
      <c r="H40" s="10">
        <v>1054779.2</v>
      </c>
      <c r="I40" s="31">
        <v>0.42020000000000002</v>
      </c>
      <c r="J40" s="10">
        <f t="shared" si="1"/>
        <v>1001563.7727260001</v>
      </c>
      <c r="K40" s="12">
        <f t="shared" si="0"/>
        <v>-27257.7857</v>
      </c>
    </row>
    <row r="41" spans="2:11" x14ac:dyDescent="0.25">
      <c r="B41" s="8" t="s">
        <v>46</v>
      </c>
      <c r="C41" s="9">
        <v>3215.7</v>
      </c>
      <c r="D41" s="9">
        <v>12418.5</v>
      </c>
      <c r="E41" s="9">
        <v>32637.200000000001</v>
      </c>
      <c r="F41" s="10">
        <v>1057566.8700000001</v>
      </c>
      <c r="G41" s="10">
        <v>1018574.84</v>
      </c>
      <c r="H41" s="10">
        <v>640415.69999999995</v>
      </c>
      <c r="I41" s="31">
        <v>0.45879999999999999</v>
      </c>
      <c r="J41" s="10">
        <f t="shared" si="1"/>
        <v>485211.67995600001</v>
      </c>
      <c r="K41" s="11">
        <f t="shared" si="0"/>
        <v>14973.947399999999</v>
      </c>
    </row>
    <row r="42" spans="2:11" x14ac:dyDescent="0.25">
      <c r="B42" s="8" t="s">
        <v>47</v>
      </c>
      <c r="C42" s="9">
        <v>65310</v>
      </c>
      <c r="D42" s="9">
        <v>81050</v>
      </c>
      <c r="E42" s="9">
        <v>302500</v>
      </c>
      <c r="F42" s="10">
        <v>7672219.5800000001</v>
      </c>
      <c r="G42" s="10">
        <v>7558616.1299999999</v>
      </c>
      <c r="H42" s="10">
        <v>2077698.8</v>
      </c>
      <c r="I42" s="31">
        <v>0.28000000000000003</v>
      </c>
      <c r="J42" s="10">
        <f t="shared" si="1"/>
        <v>2148221.4824000001</v>
      </c>
      <c r="K42" s="11">
        <f t="shared" si="0"/>
        <v>84700</v>
      </c>
    </row>
    <row r="43" spans="2:11" x14ac:dyDescent="0.25">
      <c r="B43" s="8" t="s">
        <v>48</v>
      </c>
      <c r="C43" s="9">
        <v>11986.3</v>
      </c>
      <c r="D43" s="9">
        <v>-269925.40000000002</v>
      </c>
      <c r="E43" s="9">
        <v>-278184.7</v>
      </c>
      <c r="F43" s="10">
        <v>461253.95</v>
      </c>
      <c r="G43" s="10">
        <v>523259.77</v>
      </c>
      <c r="H43" s="10">
        <v>330959.5</v>
      </c>
      <c r="I43" s="31">
        <v>0.62990000000000002</v>
      </c>
      <c r="J43" s="10">
        <f t="shared" si="1"/>
        <v>290543.863105</v>
      </c>
      <c r="K43" s="11">
        <f t="shared" si="0"/>
        <v>-175228.54250000001</v>
      </c>
    </row>
    <row r="44" spans="2:11" x14ac:dyDescent="0.25">
      <c r="B44" s="8" t="s">
        <v>49</v>
      </c>
      <c r="C44" s="9">
        <v>12864.2</v>
      </c>
      <c r="D44" s="9">
        <v>22859.8</v>
      </c>
      <c r="E44" s="9">
        <v>180716.09999999998</v>
      </c>
      <c r="F44" s="10">
        <v>581020.76</v>
      </c>
      <c r="G44" s="10">
        <v>573555.18000000005</v>
      </c>
      <c r="H44" s="10">
        <v>418062.2</v>
      </c>
      <c r="I44" s="31">
        <v>0.62739999999999996</v>
      </c>
      <c r="J44" s="10">
        <f t="shared" si="1"/>
        <v>364532.42482399999</v>
      </c>
      <c r="K44" s="11">
        <f t="shared" si="0"/>
        <v>113381.28109999999</v>
      </c>
    </row>
    <row r="45" spans="2:11" x14ac:dyDescent="0.25">
      <c r="B45" s="8" t="s">
        <v>50</v>
      </c>
      <c r="C45" s="9">
        <v>9431</v>
      </c>
      <c r="D45" s="9">
        <v>12029</v>
      </c>
      <c r="E45" s="9">
        <v>43870.9</v>
      </c>
      <c r="F45" s="10">
        <v>790662</v>
      </c>
      <c r="G45" s="10">
        <v>718722.47</v>
      </c>
      <c r="H45" s="10">
        <v>466922.39999999997</v>
      </c>
      <c r="I45" s="31">
        <v>0.63949999999999996</v>
      </c>
      <c r="J45" s="10">
        <f t="shared" si="1"/>
        <v>505628.34899999999</v>
      </c>
      <c r="K45" s="11">
        <f t="shared" si="0"/>
        <v>28055.440600000002</v>
      </c>
    </row>
    <row r="46" spans="2:11" x14ac:dyDescent="0.25">
      <c r="B46" s="8" t="s">
        <v>51</v>
      </c>
      <c r="C46" s="9">
        <v>2879.6</v>
      </c>
      <c r="D46" s="9">
        <v>4131.8999999999996</v>
      </c>
      <c r="E46" s="9">
        <v>13656</v>
      </c>
      <c r="F46" s="10">
        <v>926382.66</v>
      </c>
      <c r="G46" s="10">
        <v>883879.9</v>
      </c>
      <c r="H46" s="10">
        <v>352417.39999999997</v>
      </c>
      <c r="I46" s="31">
        <v>0.47010000000000002</v>
      </c>
      <c r="J46" s="10">
        <f t="shared" si="1"/>
        <v>435492.48846600001</v>
      </c>
      <c r="K46" s="11">
        <f t="shared" si="0"/>
        <v>6419.6855999999998</v>
      </c>
    </row>
    <row r="47" spans="2:11" x14ac:dyDescent="0.25">
      <c r="B47" s="8" t="s">
        <v>52</v>
      </c>
      <c r="C47" s="9">
        <v>5740</v>
      </c>
      <c r="D47" s="9">
        <v>4610</v>
      </c>
      <c r="E47" s="9">
        <v>19770</v>
      </c>
      <c r="F47" s="10">
        <v>417941.13</v>
      </c>
      <c r="G47" s="10">
        <v>400916.35</v>
      </c>
      <c r="H47" s="10">
        <v>247302.2</v>
      </c>
      <c r="I47" s="31">
        <v>0.71940000000000004</v>
      </c>
      <c r="J47" s="10">
        <f t="shared" si="1"/>
        <v>300666.84892200003</v>
      </c>
      <c r="K47" s="11">
        <f t="shared" si="0"/>
        <v>14222.538</v>
      </c>
    </row>
    <row r="48" spans="2:11" x14ac:dyDescent="0.25">
      <c r="B48" s="8" t="s">
        <v>53</v>
      </c>
      <c r="C48" s="9">
        <v>4563</v>
      </c>
      <c r="D48" s="9">
        <v>3936.7</v>
      </c>
      <c r="E48" s="9">
        <v>18486.400000000001</v>
      </c>
      <c r="F48" s="10">
        <v>959693.24</v>
      </c>
      <c r="G48" s="10">
        <v>966728.23</v>
      </c>
      <c r="H48" s="10">
        <v>365189.80000000005</v>
      </c>
      <c r="I48" s="31">
        <v>0.37990000000000002</v>
      </c>
      <c r="J48" s="10">
        <f t="shared" si="1"/>
        <v>364587.46187599999</v>
      </c>
      <c r="K48" s="11">
        <f t="shared" si="0"/>
        <v>7022.9834000000001</v>
      </c>
    </row>
    <row r="49" spans="2:11" x14ac:dyDescent="0.25">
      <c r="B49" s="8" t="s">
        <v>54</v>
      </c>
      <c r="C49" s="9">
        <v>19940</v>
      </c>
      <c r="D49" s="9">
        <v>15740</v>
      </c>
      <c r="E49" s="9">
        <v>92520</v>
      </c>
      <c r="F49" s="10">
        <v>564177.52</v>
      </c>
      <c r="G49" s="10">
        <v>733867.55</v>
      </c>
      <c r="H49" s="10">
        <v>392443</v>
      </c>
      <c r="I49" s="31">
        <v>0.49980000000000002</v>
      </c>
      <c r="J49" s="10">
        <f t="shared" si="1"/>
        <v>281975.92449600005</v>
      </c>
      <c r="K49" s="11">
        <f t="shared" si="0"/>
        <v>46241.495999999999</v>
      </c>
    </row>
    <row r="50" spans="2:11" x14ac:dyDescent="0.25">
      <c r="B50" s="8" t="s">
        <v>55</v>
      </c>
      <c r="C50" s="9">
        <v>19371</v>
      </c>
      <c r="D50" s="9">
        <v>25103</v>
      </c>
      <c r="E50" s="9">
        <v>83230</v>
      </c>
      <c r="F50" s="10">
        <v>1697959.74</v>
      </c>
      <c r="G50" s="10">
        <v>1670889.55</v>
      </c>
      <c r="H50" s="10">
        <v>374591.1</v>
      </c>
      <c r="I50" s="31">
        <v>0.24990000000000001</v>
      </c>
      <c r="J50" s="10">
        <f t="shared" si="1"/>
        <v>424320.13902599999</v>
      </c>
      <c r="K50" s="11">
        <f t="shared" si="0"/>
        <v>20799.177</v>
      </c>
    </row>
    <row r="51" spans="2:11" x14ac:dyDescent="0.25">
      <c r="B51" s="8" t="s">
        <v>56</v>
      </c>
      <c r="C51" s="9">
        <v>10768.7</v>
      </c>
      <c r="D51" s="9">
        <v>10018.5</v>
      </c>
      <c r="E51" s="9">
        <v>44063.5</v>
      </c>
      <c r="F51" s="10">
        <v>511430.2</v>
      </c>
      <c r="G51" s="10">
        <v>449156.56</v>
      </c>
      <c r="H51" s="10">
        <v>347326.9</v>
      </c>
      <c r="I51" s="31">
        <v>0.79930000000000001</v>
      </c>
      <c r="J51" s="10">
        <f t="shared" si="1"/>
        <v>408786.15886000003</v>
      </c>
      <c r="K51" s="11">
        <f t="shared" si="0"/>
        <v>35219.955600000001</v>
      </c>
    </row>
    <row r="52" spans="2:11" ht="13" thickBot="1" x14ac:dyDescent="0.3">
      <c r="B52" s="13" t="s">
        <v>57</v>
      </c>
      <c r="C52" s="14">
        <v>3742.6</v>
      </c>
      <c r="D52" s="14">
        <v>5623.8</v>
      </c>
      <c r="E52" s="14">
        <v>15064.2</v>
      </c>
      <c r="F52" s="15">
        <v>416242.17</v>
      </c>
      <c r="G52" s="15">
        <v>365289.42</v>
      </c>
      <c r="H52" s="15">
        <v>251293.6</v>
      </c>
      <c r="I52" s="32">
        <v>0.57979999999999998</v>
      </c>
      <c r="J52" s="15">
        <f t="shared" si="1"/>
        <v>241337.21016599998</v>
      </c>
      <c r="K52" s="16">
        <f t="shared" si="0"/>
        <v>8734.2232000000004</v>
      </c>
    </row>
    <row r="53" spans="2:11" x14ac:dyDescent="0.25">
      <c r="C53" s="17">
        <f>SUM(C3:C52)</f>
        <v>963774.1</v>
      </c>
      <c r="D53" s="17">
        <f>SUM(D3:D52)</f>
        <v>703610.09999999986</v>
      </c>
      <c r="E53" s="17">
        <f>SUM(E3:E52)</f>
        <v>3400468.5000000005</v>
      </c>
      <c r="F53" s="18">
        <f>SUM(F3:F52)</f>
        <v>78024573.819999993</v>
      </c>
      <c r="G53" s="18"/>
      <c r="H53" s="18">
        <f>SUM(H3:H52)</f>
        <v>41383933.20000001</v>
      </c>
      <c r="J53" s="18">
        <f>SUM(J3:J52)</f>
        <v>42980255.438844994</v>
      </c>
      <c r="K53" s="19">
        <f>SUM(K3:K52)</f>
        <v>1730739.5245000001</v>
      </c>
    </row>
    <row r="54" spans="2:11" x14ac:dyDescent="0.25">
      <c r="B54" s="20"/>
      <c r="C54" s="20" t="s">
        <v>58</v>
      </c>
      <c r="D54" s="21">
        <f>D53/C53-1</f>
        <v>-0.26994292542204668</v>
      </c>
      <c r="F54" s="20"/>
      <c r="G54" s="20"/>
      <c r="H54" s="20"/>
      <c r="J54" s="22" t="s">
        <v>59</v>
      </c>
      <c r="K54" s="23" t="s">
        <v>73</v>
      </c>
    </row>
    <row r="55" spans="2:11" x14ac:dyDescent="0.25">
      <c r="D55" s="20"/>
      <c r="E55" s="21"/>
      <c r="I55" s="24">
        <v>43510</v>
      </c>
      <c r="J55" s="25">
        <v>10746.05</v>
      </c>
      <c r="K55" s="25">
        <f>N6</f>
        <v>432.72459126531948</v>
      </c>
    </row>
    <row r="56" spans="2:11" x14ac:dyDescent="0.25">
      <c r="B56" s="26" t="s">
        <v>60</v>
      </c>
      <c r="I56" s="24">
        <v>43418</v>
      </c>
      <c r="J56" s="25">
        <f>'30092018'!P5</f>
        <v>10576.3</v>
      </c>
      <c r="K56" s="25">
        <f>'30092018'!P6</f>
        <v>473.28788210035952</v>
      </c>
    </row>
    <row r="57" spans="2:11" x14ac:dyDescent="0.25">
      <c r="B57" t="s">
        <v>61</v>
      </c>
      <c r="J57" s="27">
        <f>J55/J56-1</f>
        <v>1.6050036402144308E-2</v>
      </c>
      <c r="K57" s="27">
        <f>K55/K56-1</f>
        <v>-8.5705323058405947E-2</v>
      </c>
    </row>
    <row r="58" spans="2:11" x14ac:dyDescent="0.25">
      <c r="B58" t="s">
        <v>62</v>
      </c>
      <c r="K58" s="24"/>
    </row>
    <row r="59" spans="2:11" x14ac:dyDescent="0.25">
      <c r="B59" t="s">
        <v>63</v>
      </c>
      <c r="K59" s="28"/>
    </row>
    <row r="60" spans="2:11" x14ac:dyDescent="0.25">
      <c r="B60" t="s">
        <v>64</v>
      </c>
      <c r="K60" s="28"/>
    </row>
    <row r="61" spans="2:11" x14ac:dyDescent="0.25">
      <c r="B61" s="56" t="s">
        <v>80</v>
      </c>
      <c r="C61" s="56"/>
      <c r="D61" s="56"/>
      <c r="E61" s="56"/>
      <c r="F61" s="56"/>
      <c r="G61" s="56"/>
      <c r="H61" s="56"/>
      <c r="I61" s="56"/>
      <c r="J61" s="56"/>
      <c r="K61" s="34"/>
    </row>
    <row r="62" spans="2:11" ht="25.5" customHeight="1" x14ac:dyDescent="0.25">
      <c r="B62" s="56" t="s">
        <v>66</v>
      </c>
      <c r="C62" s="56"/>
      <c r="D62" s="56"/>
      <c r="E62" s="56"/>
      <c r="F62" s="56"/>
      <c r="G62" s="56"/>
      <c r="H62" s="56"/>
      <c r="I62" s="56"/>
      <c r="J62" s="56"/>
      <c r="K62" s="34"/>
    </row>
    <row r="63" spans="2:11" x14ac:dyDescent="0.25">
      <c r="B63" s="56"/>
      <c r="C63" s="56"/>
      <c r="D63" s="56"/>
      <c r="E63" s="56"/>
      <c r="F63" s="56"/>
      <c r="G63" s="56"/>
      <c r="H63" s="56"/>
      <c r="I63" s="56"/>
      <c r="J63" s="56"/>
      <c r="K63" s="34"/>
    </row>
    <row r="64" spans="2:11" x14ac:dyDescent="0.25">
      <c r="B64" s="56"/>
      <c r="C64" s="56"/>
      <c r="D64" s="56"/>
      <c r="E64" s="56"/>
      <c r="F64" s="56"/>
      <c r="G64" s="56"/>
      <c r="H64" s="56"/>
      <c r="I64" s="56"/>
      <c r="J64" s="56"/>
      <c r="K64" s="34"/>
    </row>
    <row r="65" spans="2:11" x14ac:dyDescent="0.25">
      <c r="B65" s="56"/>
      <c r="C65" s="56"/>
      <c r="D65" s="56"/>
      <c r="E65" s="56"/>
      <c r="F65" s="56"/>
      <c r="G65" s="56"/>
      <c r="H65" s="56"/>
      <c r="I65" s="56"/>
      <c r="J65" s="56"/>
      <c r="K65" s="34"/>
    </row>
  </sheetData>
  <mergeCells count="5">
    <mergeCell ref="B61:J61"/>
    <mergeCell ref="B62:J62"/>
    <mergeCell ref="B63:J63"/>
    <mergeCell ref="B64:J64"/>
    <mergeCell ref="B65:J6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63"/>
  <sheetViews>
    <sheetView topLeftCell="A28" workbookViewId="0">
      <selection activeCell="B63" sqref="B63:J63"/>
    </sheetView>
  </sheetViews>
  <sheetFormatPr defaultRowHeight="12.5" x14ac:dyDescent="0.25"/>
  <cols>
    <col min="1" max="1" width="2.1796875" customWidth="1"/>
    <col min="2" max="2" width="33.54296875" customWidth="1"/>
    <col min="3" max="3" width="12.453125" customWidth="1"/>
    <col min="4" max="4" width="13" customWidth="1"/>
    <col min="5" max="5" width="12.453125" customWidth="1"/>
    <col min="6" max="6" width="13.54296875" customWidth="1"/>
    <col min="7" max="8" width="13.1796875" hidden="1" customWidth="1"/>
    <col min="9" max="9" width="10" bestFit="1" customWidth="1"/>
    <col min="10" max="10" width="14.1796875" customWidth="1"/>
    <col min="11" max="11" width="11.54296875" customWidth="1"/>
    <col min="12" max="12" width="1.1796875" customWidth="1"/>
    <col min="13" max="13" width="14.453125" customWidth="1"/>
    <col min="14" max="14" width="12.453125" customWidth="1"/>
    <col min="15" max="15" width="11.26953125" bestFit="1" customWidth="1"/>
    <col min="16" max="16" width="9.453125" bestFit="1" customWidth="1"/>
  </cols>
  <sheetData>
    <row r="1" spans="2:17" x14ac:dyDescent="0.25">
      <c r="C1" s="3"/>
      <c r="D1" s="3" t="s">
        <v>2</v>
      </c>
      <c r="E1" s="3"/>
      <c r="F1" s="3"/>
      <c r="G1" s="3"/>
      <c r="H1" s="3"/>
      <c r="I1" s="3"/>
      <c r="J1" s="3"/>
      <c r="K1" s="3"/>
    </row>
    <row r="2" spans="2:17" ht="63" thickBot="1" x14ac:dyDescent="0.3">
      <c r="B2" s="33" t="s">
        <v>3</v>
      </c>
      <c r="C2" s="33" t="s">
        <v>87</v>
      </c>
      <c r="D2" s="33" t="s">
        <v>88</v>
      </c>
      <c r="E2" s="33" t="s">
        <v>89</v>
      </c>
      <c r="F2" s="33" t="s">
        <v>90</v>
      </c>
      <c r="G2" s="33" t="s">
        <v>91</v>
      </c>
      <c r="H2" s="33" t="s">
        <v>92</v>
      </c>
      <c r="I2" s="33" t="s">
        <v>72</v>
      </c>
      <c r="J2" s="33" t="s">
        <v>93</v>
      </c>
      <c r="K2" s="33" t="s">
        <v>70</v>
      </c>
    </row>
    <row r="3" spans="2:17" ht="13" thickTop="1" x14ac:dyDescent="0.25">
      <c r="B3" s="4" t="s">
        <v>8</v>
      </c>
      <c r="C3" s="5">
        <v>9267.7000000000007</v>
      </c>
      <c r="D3" s="5">
        <v>12853.8</v>
      </c>
      <c r="E3" s="5">
        <v>39902.199999999997</v>
      </c>
      <c r="F3" s="6">
        <v>847640.56</v>
      </c>
      <c r="G3" s="6">
        <v>813469.85</v>
      </c>
      <c r="H3" s="6">
        <v>309118.5</v>
      </c>
      <c r="I3" s="30">
        <f>ROUND(H3/G3,4)</f>
        <v>0.38</v>
      </c>
      <c r="J3" s="6">
        <f>I3*F3</f>
        <v>322103.41280000005</v>
      </c>
      <c r="K3" s="7">
        <f t="shared" ref="K3:K52" si="0">ROUND(I3*E3,4)</f>
        <v>15162.835999999999</v>
      </c>
      <c r="M3" s="22"/>
      <c r="N3" s="41">
        <v>43615</v>
      </c>
      <c r="O3" s="41">
        <f>'31122018'!N3</f>
        <v>43510</v>
      </c>
      <c r="P3" s="42" t="s">
        <v>85</v>
      </c>
    </row>
    <row r="4" spans="2:17" x14ac:dyDescent="0.25">
      <c r="B4" s="8" t="s">
        <v>9</v>
      </c>
      <c r="C4" s="9">
        <v>4809.8999999999996</v>
      </c>
      <c r="D4" s="9">
        <v>4731.1000000000004</v>
      </c>
      <c r="E4" s="9">
        <v>21594.9</v>
      </c>
      <c r="F4" s="10">
        <v>1318513.28</v>
      </c>
      <c r="G4" s="10">
        <v>1403450.25</v>
      </c>
      <c r="H4" s="10">
        <v>659621.60000000009</v>
      </c>
      <c r="I4" s="31">
        <f t="shared" ref="I4:I52" si="1">ROUND(H4/G4,4)</f>
        <v>0.47</v>
      </c>
      <c r="J4" s="10">
        <f t="shared" ref="J4:J52" si="2">I4*F4</f>
        <v>619701.24159999995</v>
      </c>
      <c r="K4" s="11">
        <f t="shared" si="0"/>
        <v>10149.602999999999</v>
      </c>
      <c r="M4" s="39" t="s">
        <v>83</v>
      </c>
      <c r="N4" s="37">
        <v>11945.9</v>
      </c>
      <c r="O4" s="37">
        <f>'31122018'!N4</f>
        <v>10746.05</v>
      </c>
      <c r="P4" s="38">
        <f>ROUND(N4/O4-1,3)</f>
        <v>0.112</v>
      </c>
    </row>
    <row r="5" spans="2:17" x14ac:dyDescent="0.25">
      <c r="B5" s="8" t="s">
        <v>10</v>
      </c>
      <c r="C5" s="9">
        <v>-21887.4</v>
      </c>
      <c r="D5" s="9">
        <v>15050.6</v>
      </c>
      <c r="E5" s="9">
        <v>50385.9</v>
      </c>
      <c r="F5" s="10">
        <v>2114440.12</v>
      </c>
      <c r="G5" s="10">
        <v>1972680</v>
      </c>
      <c r="H5" s="10">
        <v>1498527.8</v>
      </c>
      <c r="I5" s="31">
        <f t="shared" si="1"/>
        <v>0.75960000000000005</v>
      </c>
      <c r="J5" s="10">
        <f t="shared" si="2"/>
        <v>1606128.7151520003</v>
      </c>
      <c r="K5" s="11">
        <f t="shared" si="0"/>
        <v>38273.1296</v>
      </c>
      <c r="M5" s="39" t="s">
        <v>82</v>
      </c>
      <c r="N5" s="35">
        <f>J53/K53</f>
        <v>26.103649245271008</v>
      </c>
      <c r="O5" s="35">
        <f>'31122018'!N5</f>
        <v>24.833462707949497</v>
      </c>
      <c r="P5" s="38">
        <f>ROUND(N5/O5-1,3)</f>
        <v>5.0999999999999997E-2</v>
      </c>
    </row>
    <row r="6" spans="2:17" x14ac:dyDescent="0.25">
      <c r="B6" s="8" t="s">
        <v>11</v>
      </c>
      <c r="C6" s="9">
        <v>11754.7</v>
      </c>
      <c r="D6" s="9">
        <v>14084.9</v>
      </c>
      <c r="E6" s="9">
        <v>49276.1</v>
      </c>
      <c r="F6" s="10">
        <v>852185.87</v>
      </c>
      <c r="G6" s="10">
        <v>863500.12</v>
      </c>
      <c r="H6" s="10">
        <v>405845.10000000003</v>
      </c>
      <c r="I6" s="31">
        <f t="shared" si="1"/>
        <v>0.47</v>
      </c>
      <c r="J6" s="10">
        <f t="shared" si="2"/>
        <v>400527.35889999999</v>
      </c>
      <c r="K6" s="11">
        <f t="shared" si="0"/>
        <v>23159.767</v>
      </c>
      <c r="M6" s="39" t="s">
        <v>84</v>
      </c>
      <c r="N6" s="35">
        <f>J55/N5</f>
        <v>457.63333270976062</v>
      </c>
      <c r="O6" s="35">
        <f>'31122018'!N6</f>
        <v>432.72459126531948</v>
      </c>
      <c r="P6" s="38">
        <f>ROUND(N6/O6-1,4)</f>
        <v>5.7599999999999998E-2</v>
      </c>
    </row>
    <row r="7" spans="2:17" x14ac:dyDescent="0.25">
      <c r="B7" s="8" t="s">
        <v>12</v>
      </c>
      <c r="C7" s="9">
        <v>7475.5</v>
      </c>
      <c r="D7" s="9">
        <v>11760.6</v>
      </c>
      <c r="E7" s="9">
        <v>39949.9</v>
      </c>
      <c r="F7" s="10">
        <v>2018988.63</v>
      </c>
      <c r="G7" s="10">
        <v>1789361.23</v>
      </c>
      <c r="H7" s="10">
        <v>733638.1</v>
      </c>
      <c r="I7" s="31">
        <f t="shared" si="1"/>
        <v>0.41</v>
      </c>
      <c r="J7" s="10">
        <f t="shared" si="2"/>
        <v>827785.33829999994</v>
      </c>
      <c r="K7" s="11">
        <f t="shared" si="0"/>
        <v>16379.459000000001</v>
      </c>
    </row>
    <row r="8" spans="2:17" x14ac:dyDescent="0.25">
      <c r="B8" s="8" t="s">
        <v>13</v>
      </c>
      <c r="C8" s="9">
        <v>6370.3</v>
      </c>
      <c r="D8" s="9">
        <v>8387.4</v>
      </c>
      <c r="E8" s="9">
        <v>32190.400000000001</v>
      </c>
      <c r="F8" s="10">
        <v>1309196.8700000001</v>
      </c>
      <c r="G8" s="10">
        <v>1196775.17</v>
      </c>
      <c r="H8" s="10">
        <v>454774.6</v>
      </c>
      <c r="I8" s="31">
        <f t="shared" si="1"/>
        <v>0.38</v>
      </c>
      <c r="J8" s="10">
        <f t="shared" si="2"/>
        <v>497494.81060000003</v>
      </c>
      <c r="K8" s="11">
        <f t="shared" si="0"/>
        <v>12232.352000000001</v>
      </c>
      <c r="Q8" s="36"/>
    </row>
    <row r="9" spans="2:17" x14ac:dyDescent="0.25">
      <c r="B9" s="8" t="s">
        <v>14</v>
      </c>
      <c r="C9" s="9">
        <v>26889.7</v>
      </c>
      <c r="D9" s="9">
        <v>31249.1</v>
      </c>
      <c r="E9" s="9">
        <v>78023</v>
      </c>
      <c r="F9" s="10">
        <v>884295.88</v>
      </c>
      <c r="G9" s="10">
        <v>823990.65</v>
      </c>
      <c r="H9" s="10">
        <v>296636.59999999998</v>
      </c>
      <c r="I9" s="31">
        <f t="shared" si="1"/>
        <v>0.36</v>
      </c>
      <c r="J9" s="10">
        <f t="shared" si="2"/>
        <v>318346.51679999998</v>
      </c>
      <c r="K9" s="11">
        <f t="shared" si="0"/>
        <v>28088.28</v>
      </c>
      <c r="P9" s="40"/>
    </row>
    <row r="10" spans="2:17" x14ac:dyDescent="0.25">
      <c r="B10" s="8" t="s">
        <v>15</v>
      </c>
      <c r="C10" s="9">
        <v>829</v>
      </c>
      <c r="D10" s="9">
        <v>1072</v>
      </c>
      <c r="E10" s="9">
        <v>4095</v>
      </c>
      <c r="F10" s="10">
        <v>1778914.64</v>
      </c>
      <c r="G10" s="10">
        <v>1643456.48</v>
      </c>
      <c r="H10" s="10">
        <v>542340.6</v>
      </c>
      <c r="I10" s="31">
        <f t="shared" si="1"/>
        <v>0.33</v>
      </c>
      <c r="J10" s="10">
        <f t="shared" si="2"/>
        <v>587041.83120000002</v>
      </c>
      <c r="K10" s="11">
        <f t="shared" si="0"/>
        <v>1351.35</v>
      </c>
    </row>
    <row r="11" spans="2:17" x14ac:dyDescent="0.25">
      <c r="B11" s="8" t="s">
        <v>16</v>
      </c>
      <c r="C11" s="9">
        <v>6060</v>
      </c>
      <c r="D11" s="9">
        <v>6076</v>
      </c>
      <c r="E11" s="9">
        <v>24938</v>
      </c>
      <c r="F11" s="10">
        <v>502908.48</v>
      </c>
      <c r="G11" s="10">
        <v>485614.64</v>
      </c>
      <c r="H11" s="10">
        <v>223382.7</v>
      </c>
      <c r="I11" s="31">
        <f t="shared" si="1"/>
        <v>0.46</v>
      </c>
      <c r="J11" s="10">
        <f t="shared" si="2"/>
        <v>231337.9008</v>
      </c>
      <c r="K11" s="11">
        <f t="shared" si="0"/>
        <v>11471.48</v>
      </c>
    </row>
    <row r="12" spans="2:17" x14ac:dyDescent="0.25">
      <c r="B12" s="8" t="s">
        <v>86</v>
      </c>
      <c r="C12" s="9">
        <v>2636</v>
      </c>
      <c r="D12" s="9">
        <v>2972.3</v>
      </c>
      <c r="E12" s="9">
        <v>11591.2</v>
      </c>
      <c r="F12" s="10">
        <v>693834.96</v>
      </c>
      <c r="G12" s="10">
        <v>695973.8</v>
      </c>
      <c r="H12" s="10">
        <v>341027.2</v>
      </c>
      <c r="I12" s="31">
        <f t="shared" si="1"/>
        <v>0.49</v>
      </c>
      <c r="J12" s="10">
        <f t="shared" si="2"/>
        <v>339979.13039999997</v>
      </c>
      <c r="K12" s="11">
        <f t="shared" si="0"/>
        <v>5679.6880000000001</v>
      </c>
    </row>
    <row r="13" spans="2:17" x14ac:dyDescent="0.25">
      <c r="B13" s="8" t="s">
        <v>17</v>
      </c>
      <c r="C13" s="9">
        <v>1786.1</v>
      </c>
      <c r="D13" s="9">
        <v>3672</v>
      </c>
      <c r="E13" s="9">
        <v>15277</v>
      </c>
      <c r="F13" s="10">
        <v>452786.76</v>
      </c>
      <c r="G13" s="10">
        <v>455222.36</v>
      </c>
      <c r="H13" s="10">
        <v>286788.59999999998</v>
      </c>
      <c r="I13" s="31">
        <f t="shared" si="1"/>
        <v>0.63</v>
      </c>
      <c r="J13" s="10">
        <f t="shared" si="2"/>
        <v>285255.65880000003</v>
      </c>
      <c r="K13" s="11">
        <f t="shared" si="0"/>
        <v>9624.51</v>
      </c>
    </row>
    <row r="14" spans="2:17" x14ac:dyDescent="0.25">
      <c r="B14" s="8" t="s">
        <v>18</v>
      </c>
      <c r="C14" s="9">
        <v>12796.4</v>
      </c>
      <c r="D14" s="9">
        <v>60243</v>
      </c>
      <c r="E14" s="9">
        <v>174618.5</v>
      </c>
      <c r="F14" s="10">
        <v>1558862.13</v>
      </c>
      <c r="G14" s="10">
        <v>1553931.95</v>
      </c>
      <c r="H14" s="10">
        <v>422603.5</v>
      </c>
      <c r="I14" s="31">
        <f t="shared" si="1"/>
        <v>0.27200000000000002</v>
      </c>
      <c r="J14" s="10">
        <f t="shared" si="2"/>
        <v>424010.49936000002</v>
      </c>
      <c r="K14" s="11">
        <f t="shared" si="0"/>
        <v>47496.232000000004</v>
      </c>
    </row>
    <row r="15" spans="2:17" x14ac:dyDescent="0.25">
      <c r="B15" s="8" t="s">
        <v>19</v>
      </c>
      <c r="C15" s="9">
        <v>2721</v>
      </c>
      <c r="D15" s="9">
        <v>4554</v>
      </c>
      <c r="E15" s="9">
        <v>19500</v>
      </c>
      <c r="F15" s="10">
        <v>440473.32</v>
      </c>
      <c r="G15" s="10">
        <v>487195.97</v>
      </c>
      <c r="H15" s="10">
        <v>355642.2</v>
      </c>
      <c r="I15" s="31">
        <f t="shared" si="1"/>
        <v>0.73</v>
      </c>
      <c r="J15" s="10">
        <f t="shared" si="2"/>
        <v>321545.52360000001</v>
      </c>
      <c r="K15" s="11">
        <f t="shared" si="0"/>
        <v>14235</v>
      </c>
    </row>
    <row r="16" spans="2:17" x14ac:dyDescent="0.25">
      <c r="B16" s="8" t="s">
        <v>20</v>
      </c>
      <c r="C16" s="9">
        <v>4615.3</v>
      </c>
      <c r="D16" s="9">
        <v>5448.4</v>
      </c>
      <c r="E16" s="9">
        <v>22027.3</v>
      </c>
      <c r="F16" s="10">
        <v>542800.23</v>
      </c>
      <c r="G16" s="10">
        <v>555699.56999999995</v>
      </c>
      <c r="H16" s="10">
        <v>283406.8</v>
      </c>
      <c r="I16" s="31">
        <f t="shared" si="1"/>
        <v>0.51</v>
      </c>
      <c r="J16" s="10">
        <f t="shared" si="2"/>
        <v>276828.11729999998</v>
      </c>
      <c r="K16" s="11">
        <f t="shared" si="0"/>
        <v>11233.923000000001</v>
      </c>
    </row>
    <row r="17" spans="2:11" x14ac:dyDescent="0.25">
      <c r="B17" s="8" t="s">
        <v>21</v>
      </c>
      <c r="C17" s="9">
        <v>10209.200000000001</v>
      </c>
      <c r="D17" s="9">
        <v>11222.3</v>
      </c>
      <c r="E17" s="9">
        <v>65457.4</v>
      </c>
      <c r="F17" s="10">
        <v>810134.23</v>
      </c>
      <c r="G17" s="10">
        <v>802692.5</v>
      </c>
      <c r="H17" s="10">
        <v>321077</v>
      </c>
      <c r="I17" s="31">
        <f t="shared" si="1"/>
        <v>0.4</v>
      </c>
      <c r="J17" s="10">
        <f t="shared" si="2"/>
        <v>324053.69200000004</v>
      </c>
      <c r="K17" s="11">
        <f t="shared" si="0"/>
        <v>26182.959999999999</v>
      </c>
    </row>
    <row r="18" spans="2:11" x14ac:dyDescent="0.25">
      <c r="B18" s="8" t="s">
        <v>22</v>
      </c>
      <c r="C18" s="9">
        <v>7200.9</v>
      </c>
      <c r="D18" s="9">
        <v>11445.7</v>
      </c>
      <c r="E18" s="9">
        <v>17719.2</v>
      </c>
      <c r="F18" s="10">
        <v>599377.76</v>
      </c>
      <c r="G18" s="10">
        <v>592627.64</v>
      </c>
      <c r="H18" s="10">
        <v>355576.60000000003</v>
      </c>
      <c r="I18" s="31">
        <f t="shared" si="1"/>
        <v>0.6</v>
      </c>
      <c r="J18" s="10">
        <f t="shared" si="2"/>
        <v>359626.65600000002</v>
      </c>
      <c r="K18" s="11">
        <f t="shared" si="0"/>
        <v>10631.52</v>
      </c>
    </row>
    <row r="19" spans="2:11" x14ac:dyDescent="0.25">
      <c r="B19" s="8" t="s">
        <v>23</v>
      </c>
      <c r="C19" s="9">
        <v>22280</v>
      </c>
      <c r="D19" s="9">
        <v>25500</v>
      </c>
      <c r="E19" s="9">
        <v>101200</v>
      </c>
      <c r="F19" s="10">
        <v>1462339.88</v>
      </c>
      <c r="G19" s="10">
        <v>1604952.6</v>
      </c>
      <c r="H19" s="10">
        <v>641973.6</v>
      </c>
      <c r="I19" s="31">
        <f t="shared" si="1"/>
        <v>0.4</v>
      </c>
      <c r="J19" s="10">
        <f t="shared" si="2"/>
        <v>584935.95199999993</v>
      </c>
      <c r="K19" s="11">
        <f t="shared" si="0"/>
        <v>40480</v>
      </c>
    </row>
    <row r="20" spans="2:11" x14ac:dyDescent="0.25">
      <c r="B20" s="8" t="s">
        <v>24</v>
      </c>
      <c r="C20" s="9">
        <v>47992.800000000003</v>
      </c>
      <c r="D20" s="9">
        <v>58851.199999999997</v>
      </c>
      <c r="E20" s="9">
        <v>223324.4</v>
      </c>
      <c r="F20" s="10">
        <v>6657012.0999999996</v>
      </c>
      <c r="G20" s="10">
        <v>6315153.54</v>
      </c>
      <c r="H20" s="10">
        <v>4985790.3000000007</v>
      </c>
      <c r="I20" s="31">
        <f t="shared" si="1"/>
        <v>0.78949999999999998</v>
      </c>
      <c r="J20" s="10">
        <f t="shared" si="2"/>
        <v>5255711.0529499995</v>
      </c>
      <c r="K20" s="11">
        <f t="shared" si="0"/>
        <v>176314.61379999999</v>
      </c>
    </row>
    <row r="21" spans="2:11" x14ac:dyDescent="0.25">
      <c r="B21" s="8" t="s">
        <v>25</v>
      </c>
      <c r="C21" s="9">
        <v>9674</v>
      </c>
      <c r="D21" s="9">
        <v>7303.2</v>
      </c>
      <c r="E21" s="9">
        <v>34440.9</v>
      </c>
      <c r="F21" s="10">
        <v>542298.43999999994</v>
      </c>
      <c r="G21" s="10">
        <v>501683.97</v>
      </c>
      <c r="H21" s="10">
        <v>326094.59999999998</v>
      </c>
      <c r="I21" s="31">
        <f t="shared" si="1"/>
        <v>0.65</v>
      </c>
      <c r="J21" s="10">
        <f t="shared" si="2"/>
        <v>352493.98599999998</v>
      </c>
      <c r="K21" s="11">
        <f t="shared" si="0"/>
        <v>22386.584999999999</v>
      </c>
    </row>
    <row r="22" spans="2:11" x14ac:dyDescent="0.25">
      <c r="B22" s="8" t="s">
        <v>26</v>
      </c>
      <c r="C22" s="9">
        <v>3769.7</v>
      </c>
      <c r="D22" s="9">
        <v>2358.1999999999998</v>
      </c>
      <c r="E22" s="9">
        <v>54956.7</v>
      </c>
      <c r="F22" s="10">
        <v>445861.05</v>
      </c>
      <c r="G22" s="10">
        <v>462699.49</v>
      </c>
      <c r="H22" s="10">
        <v>300749.5</v>
      </c>
      <c r="I22" s="31">
        <f t="shared" si="1"/>
        <v>0.65</v>
      </c>
      <c r="J22" s="10">
        <f t="shared" si="2"/>
        <v>289809.6825</v>
      </c>
      <c r="K22" s="11">
        <f t="shared" si="0"/>
        <v>35721.855000000003</v>
      </c>
    </row>
    <row r="23" spans="2:11" x14ac:dyDescent="0.25">
      <c r="B23" s="8" t="s">
        <v>28</v>
      </c>
      <c r="C23" s="9">
        <v>13510</v>
      </c>
      <c r="D23" s="9">
        <v>15380</v>
      </c>
      <c r="E23" s="9">
        <v>60540</v>
      </c>
      <c r="F23" s="10">
        <v>3862546.25</v>
      </c>
      <c r="G23" s="10">
        <v>3804900.93</v>
      </c>
      <c r="H23" s="10">
        <v>1255598.5</v>
      </c>
      <c r="I23" s="31">
        <f t="shared" si="1"/>
        <v>0.33</v>
      </c>
      <c r="J23" s="10">
        <f t="shared" si="2"/>
        <v>1274640.2625</v>
      </c>
      <c r="K23" s="11">
        <f t="shared" si="0"/>
        <v>19978.2</v>
      </c>
    </row>
    <row r="24" spans="2:11" x14ac:dyDescent="0.25">
      <c r="B24" s="8" t="s">
        <v>29</v>
      </c>
      <c r="C24" s="9">
        <v>39611.699999999997</v>
      </c>
      <c r="D24" s="9">
        <v>28615.8</v>
      </c>
      <c r="E24" s="9">
        <v>162317.6</v>
      </c>
      <c r="F24" s="10">
        <v>3761540.41</v>
      </c>
      <c r="G24" s="10">
        <v>3434353.66</v>
      </c>
      <c r="H24" s="10">
        <v>3291738.5999999996</v>
      </c>
      <c r="I24" s="31">
        <f t="shared" si="1"/>
        <v>0.95850000000000002</v>
      </c>
      <c r="J24" s="10">
        <f t="shared" si="2"/>
        <v>3605436.4829850001</v>
      </c>
      <c r="K24" s="11">
        <f t="shared" si="0"/>
        <v>155581.41959999999</v>
      </c>
    </row>
    <row r="25" spans="2:11" x14ac:dyDescent="0.25">
      <c r="B25" s="8" t="s">
        <v>30</v>
      </c>
      <c r="C25" s="9">
        <v>11419.3</v>
      </c>
      <c r="D25" s="9">
        <v>11703.6</v>
      </c>
      <c r="E25" s="9">
        <v>42542.400000000001</v>
      </c>
      <c r="F25" s="10">
        <v>2748781.42</v>
      </c>
      <c r="G25" s="10">
        <v>2627298.12</v>
      </c>
      <c r="H25" s="10">
        <v>2584900.1999999997</v>
      </c>
      <c r="I25" s="31">
        <f t="shared" si="1"/>
        <v>0.9839</v>
      </c>
      <c r="J25" s="10">
        <f t="shared" si="2"/>
        <v>2704526.039138</v>
      </c>
      <c r="K25" s="11">
        <f t="shared" si="0"/>
        <v>41857.467400000001</v>
      </c>
    </row>
    <row r="26" spans="2:11" x14ac:dyDescent="0.25">
      <c r="B26" s="8" t="s">
        <v>31</v>
      </c>
      <c r="C26" s="9">
        <v>29327.1</v>
      </c>
      <c r="D26" s="9">
        <v>34819</v>
      </c>
      <c r="E26" s="9">
        <v>125923.3</v>
      </c>
      <c r="F26" s="10">
        <v>3538454.01</v>
      </c>
      <c r="G26" s="10">
        <v>3694138.63</v>
      </c>
      <c r="H26" s="10">
        <v>2626172.8000000003</v>
      </c>
      <c r="I26" s="31">
        <f t="shared" si="1"/>
        <v>0.71089999999999998</v>
      </c>
      <c r="J26" s="10">
        <f t="shared" si="2"/>
        <v>2515486.9557089997</v>
      </c>
      <c r="K26" s="11">
        <f t="shared" si="0"/>
        <v>89518.873999999996</v>
      </c>
    </row>
    <row r="27" spans="2:11" x14ac:dyDescent="0.25">
      <c r="B27" s="8" t="s">
        <v>32</v>
      </c>
      <c r="C27" s="9">
        <v>10822.3</v>
      </c>
      <c r="D27" s="9">
        <v>10061.5</v>
      </c>
      <c r="E27" s="9">
        <v>40905.300000000003</v>
      </c>
      <c r="F27" s="10">
        <v>330831.55</v>
      </c>
      <c r="G27" s="10">
        <v>297237.65000000002</v>
      </c>
      <c r="H27" s="10">
        <v>231845.40000000002</v>
      </c>
      <c r="I27" s="31">
        <f t="shared" si="1"/>
        <v>0.78</v>
      </c>
      <c r="J27" s="10">
        <f t="shared" si="2"/>
        <v>258048.609</v>
      </c>
      <c r="K27" s="11">
        <f t="shared" si="0"/>
        <v>31906.133999999998</v>
      </c>
    </row>
    <row r="28" spans="2:11" x14ac:dyDescent="0.25">
      <c r="B28" s="8" t="s">
        <v>33</v>
      </c>
      <c r="C28" s="9">
        <v>55274.6</v>
      </c>
      <c r="D28" s="9">
        <v>60048.800000000003</v>
      </c>
      <c r="E28" s="9">
        <v>173767</v>
      </c>
      <c r="F28" s="10">
        <v>1524623.04</v>
      </c>
      <c r="G28" s="10">
        <v>1487907.82</v>
      </c>
      <c r="H28" s="10">
        <v>371977</v>
      </c>
      <c r="I28" s="31">
        <f t="shared" si="1"/>
        <v>0.25</v>
      </c>
      <c r="J28" s="10">
        <f t="shared" si="2"/>
        <v>381155.76</v>
      </c>
      <c r="K28" s="11">
        <f t="shared" si="0"/>
        <v>43441.75</v>
      </c>
    </row>
    <row r="29" spans="2:11" x14ac:dyDescent="0.25">
      <c r="B29" s="8" t="s">
        <v>34</v>
      </c>
      <c r="C29" s="9">
        <v>9530.9</v>
      </c>
      <c r="D29" s="9">
        <v>3601</v>
      </c>
      <c r="E29" s="9">
        <v>33011</v>
      </c>
      <c r="F29" s="10">
        <v>956850.46</v>
      </c>
      <c r="G29" s="10">
        <v>968584.62</v>
      </c>
      <c r="H29" s="10">
        <v>822982.2</v>
      </c>
      <c r="I29" s="31">
        <f t="shared" si="1"/>
        <v>0.84970000000000001</v>
      </c>
      <c r="J29" s="10">
        <f t="shared" si="2"/>
        <v>813035.83586200001</v>
      </c>
      <c r="K29" s="11">
        <f t="shared" si="0"/>
        <v>28049.4467</v>
      </c>
    </row>
    <row r="30" spans="2:11" x14ac:dyDescent="0.25">
      <c r="B30" s="8" t="s">
        <v>35</v>
      </c>
      <c r="C30" s="9">
        <v>36900</v>
      </c>
      <c r="D30" s="9">
        <v>40740</v>
      </c>
      <c r="E30" s="9">
        <v>154040</v>
      </c>
      <c r="F30" s="10">
        <v>3161638.24</v>
      </c>
      <c r="G30" s="10">
        <v>3258180.77</v>
      </c>
      <c r="H30" s="10">
        <v>2855859.0999999996</v>
      </c>
      <c r="I30" s="31">
        <f t="shared" si="1"/>
        <v>0.87649999999999995</v>
      </c>
      <c r="J30" s="10">
        <f t="shared" si="2"/>
        <v>2771175.9173599998</v>
      </c>
      <c r="K30" s="11">
        <f t="shared" si="0"/>
        <v>135016.06</v>
      </c>
    </row>
    <row r="31" spans="2:11" x14ac:dyDescent="0.25">
      <c r="B31" s="8" t="s">
        <v>36</v>
      </c>
      <c r="C31" s="9">
        <v>29960</v>
      </c>
      <c r="D31" s="9">
        <v>15230</v>
      </c>
      <c r="E31" s="9">
        <v>76390</v>
      </c>
      <c r="F31" s="10">
        <v>668603.17000000004</v>
      </c>
      <c r="G31" s="10">
        <v>745349.92</v>
      </c>
      <c r="H31" s="10">
        <v>313047</v>
      </c>
      <c r="I31" s="31">
        <f t="shared" si="1"/>
        <v>0.42</v>
      </c>
      <c r="J31" s="10">
        <f t="shared" si="2"/>
        <v>280813.33140000002</v>
      </c>
      <c r="K31" s="11">
        <f t="shared" si="0"/>
        <v>32083.8</v>
      </c>
    </row>
    <row r="32" spans="2:11" x14ac:dyDescent="0.25">
      <c r="B32" s="8" t="s">
        <v>37</v>
      </c>
      <c r="C32" s="9">
        <v>17892.400000000001</v>
      </c>
      <c r="D32" s="9">
        <v>20382.7</v>
      </c>
      <c r="E32" s="9">
        <v>72041.3</v>
      </c>
      <c r="F32" s="10">
        <v>2930989.43</v>
      </c>
      <c r="G32" s="10">
        <v>2646696.02</v>
      </c>
      <c r="H32" s="10">
        <v>1851909.2000000002</v>
      </c>
      <c r="I32" s="31">
        <f t="shared" si="1"/>
        <v>0.69969999999999999</v>
      </c>
      <c r="J32" s="10">
        <f t="shared" si="2"/>
        <v>2050813.3041710001</v>
      </c>
      <c r="K32" s="11">
        <f t="shared" si="0"/>
        <v>50407.297599999998</v>
      </c>
    </row>
    <row r="33" spans="2:11" x14ac:dyDescent="0.25">
      <c r="B33" s="8" t="s">
        <v>38</v>
      </c>
      <c r="C33" s="9">
        <v>31674.7</v>
      </c>
      <c r="D33" s="9">
        <v>34182.400000000001</v>
      </c>
      <c r="E33" s="9">
        <v>89051.3</v>
      </c>
      <c r="F33" s="10">
        <v>2186404.0099999998</v>
      </c>
      <c r="G33" s="10">
        <v>1891650.71</v>
      </c>
      <c r="H33" s="10">
        <v>1664528.2000000002</v>
      </c>
      <c r="I33" s="31">
        <f t="shared" si="1"/>
        <v>0.87990000000000002</v>
      </c>
      <c r="J33" s="10">
        <f t="shared" si="2"/>
        <v>1923816.8883989998</v>
      </c>
      <c r="K33" s="11">
        <f t="shared" si="0"/>
        <v>78356.238899999997</v>
      </c>
    </row>
    <row r="34" spans="2:11" x14ac:dyDescent="0.25">
      <c r="B34" s="8" t="s">
        <v>39</v>
      </c>
      <c r="C34" s="9">
        <v>10590.9</v>
      </c>
      <c r="D34" s="9">
        <v>8488.1</v>
      </c>
      <c r="E34" s="9">
        <v>53154.6</v>
      </c>
      <c r="F34" s="10">
        <v>822620.51</v>
      </c>
      <c r="G34" s="10">
        <v>802232.15</v>
      </c>
      <c r="H34" s="10">
        <v>601674.10000000009</v>
      </c>
      <c r="I34" s="31">
        <f t="shared" si="1"/>
        <v>0.75</v>
      </c>
      <c r="J34" s="10">
        <f t="shared" si="2"/>
        <v>616965.38250000007</v>
      </c>
      <c r="K34" s="11">
        <f t="shared" si="0"/>
        <v>39865.949999999997</v>
      </c>
    </row>
    <row r="35" spans="2:11" x14ac:dyDescent="0.25">
      <c r="B35" s="8" t="s">
        <v>40</v>
      </c>
      <c r="C35" s="9">
        <v>18821</v>
      </c>
      <c r="D35" s="9">
        <v>17956</v>
      </c>
      <c r="E35" s="9">
        <v>76491</v>
      </c>
      <c r="F35" s="10">
        <v>2074595.23</v>
      </c>
      <c r="G35" s="10">
        <v>2013786.51</v>
      </c>
      <c r="H35" s="10">
        <v>886066.1</v>
      </c>
      <c r="I35" s="31">
        <f t="shared" si="1"/>
        <v>0.44</v>
      </c>
      <c r="J35" s="10">
        <f t="shared" si="2"/>
        <v>912821.90119999996</v>
      </c>
      <c r="K35" s="11">
        <f t="shared" si="0"/>
        <v>33656.04</v>
      </c>
    </row>
    <row r="36" spans="2:11" x14ac:dyDescent="0.25">
      <c r="B36" s="8" t="s">
        <v>41</v>
      </c>
      <c r="C36" s="9">
        <v>29255.9</v>
      </c>
      <c r="D36" s="9">
        <v>43503.199999999997</v>
      </c>
      <c r="E36" s="9">
        <v>126400.2</v>
      </c>
      <c r="F36" s="10">
        <v>1336754.69</v>
      </c>
      <c r="G36" s="10">
        <v>1326365.3999999999</v>
      </c>
      <c r="H36" s="10">
        <v>543809.80000000005</v>
      </c>
      <c r="I36" s="31">
        <f t="shared" si="1"/>
        <v>0.41</v>
      </c>
      <c r="J36" s="10">
        <f t="shared" si="2"/>
        <v>548069.42289999989</v>
      </c>
      <c r="K36" s="11">
        <f t="shared" si="0"/>
        <v>51824.082000000002</v>
      </c>
    </row>
    <row r="37" spans="2:11" x14ac:dyDescent="0.25">
      <c r="B37" s="8" t="s">
        <v>42</v>
      </c>
      <c r="C37" s="9">
        <v>59151.199999999997</v>
      </c>
      <c r="D37" s="9">
        <v>40446</v>
      </c>
      <c r="E37" s="9">
        <v>304949.59999999998</v>
      </c>
      <c r="F37" s="10">
        <v>2131728.31</v>
      </c>
      <c r="G37" s="10">
        <v>2128583.2400000002</v>
      </c>
      <c r="H37" s="10">
        <v>510860</v>
      </c>
      <c r="I37" s="31">
        <f t="shared" si="1"/>
        <v>0.24</v>
      </c>
      <c r="J37" s="10">
        <f t="shared" si="2"/>
        <v>511614.79440000001</v>
      </c>
      <c r="K37" s="11">
        <f t="shared" si="0"/>
        <v>73187.903999999995</v>
      </c>
    </row>
    <row r="38" spans="2:11" x14ac:dyDescent="0.25">
      <c r="B38" s="8" t="s">
        <v>43</v>
      </c>
      <c r="C38" s="9">
        <v>20103.099999999999</v>
      </c>
      <c r="D38" s="9">
        <v>30539.599999999999</v>
      </c>
      <c r="E38" s="9">
        <v>100335.2</v>
      </c>
      <c r="F38" s="10">
        <v>1000279.94</v>
      </c>
      <c r="G38" s="10">
        <v>975168.31</v>
      </c>
      <c r="H38" s="10">
        <v>429074.10000000003</v>
      </c>
      <c r="I38" s="31">
        <f t="shared" si="1"/>
        <v>0.44</v>
      </c>
      <c r="J38" s="10">
        <f t="shared" si="2"/>
        <v>440123.17359999998</v>
      </c>
      <c r="K38" s="11">
        <f t="shared" si="0"/>
        <v>44147.487999999998</v>
      </c>
    </row>
    <row r="39" spans="2:11" x14ac:dyDescent="0.25">
      <c r="B39" s="8" t="s">
        <v>44</v>
      </c>
      <c r="C39" s="9">
        <v>94380</v>
      </c>
      <c r="D39" s="9">
        <v>103620</v>
      </c>
      <c r="E39" s="9">
        <v>395880</v>
      </c>
      <c r="F39" s="10">
        <v>8429336.3499999996</v>
      </c>
      <c r="G39" s="10">
        <v>8828836.7899999991</v>
      </c>
      <c r="H39" s="10">
        <v>4767406.8</v>
      </c>
      <c r="I39" s="31">
        <f t="shared" si="1"/>
        <v>0.54</v>
      </c>
      <c r="J39" s="10">
        <f t="shared" si="2"/>
        <v>4551841.6289999997</v>
      </c>
      <c r="K39" s="11">
        <f t="shared" si="0"/>
        <v>213775.2</v>
      </c>
    </row>
    <row r="40" spans="2:11" x14ac:dyDescent="0.25">
      <c r="B40" s="8" t="s">
        <v>45</v>
      </c>
      <c r="C40" s="9">
        <v>-75420.3</v>
      </c>
      <c r="D40" s="9">
        <v>8384</v>
      </c>
      <c r="E40" s="9">
        <v>22996.400000000001</v>
      </c>
      <c r="F40" s="10">
        <v>3155296.41</v>
      </c>
      <c r="G40" s="10">
        <v>2766183.34</v>
      </c>
      <c r="H40" s="10">
        <v>1161797</v>
      </c>
      <c r="I40" s="31">
        <f t="shared" si="1"/>
        <v>0.42</v>
      </c>
      <c r="J40" s="10">
        <f t="shared" si="2"/>
        <v>1325224.4922</v>
      </c>
      <c r="K40" s="12">
        <f t="shared" si="0"/>
        <v>9658.4879999999994</v>
      </c>
    </row>
    <row r="41" spans="2:11" x14ac:dyDescent="0.25">
      <c r="B41" s="8" t="s">
        <v>46</v>
      </c>
      <c r="C41" s="9">
        <v>13425</v>
      </c>
      <c r="D41" s="9">
        <v>6358.8</v>
      </c>
      <c r="E41" s="9">
        <v>26654.2</v>
      </c>
      <c r="F41" s="10">
        <v>990325.51</v>
      </c>
      <c r="G41" s="10">
        <v>1098055.6499999999</v>
      </c>
      <c r="H41" s="10">
        <v>505105.6</v>
      </c>
      <c r="I41" s="31">
        <f t="shared" si="1"/>
        <v>0.46</v>
      </c>
      <c r="J41" s="10">
        <f t="shared" si="2"/>
        <v>455549.73460000003</v>
      </c>
      <c r="K41" s="11">
        <f t="shared" si="0"/>
        <v>12260.932000000001</v>
      </c>
    </row>
    <row r="42" spans="2:11" x14ac:dyDescent="0.25">
      <c r="B42" s="8" t="s">
        <v>47</v>
      </c>
      <c r="C42" s="9">
        <v>69040</v>
      </c>
      <c r="D42" s="9">
        <v>81260</v>
      </c>
      <c r="E42" s="9">
        <v>314720</v>
      </c>
      <c r="F42" s="10">
        <v>8053743.29</v>
      </c>
      <c r="G42" s="10">
        <v>8481702.7699999996</v>
      </c>
      <c r="H42" s="10">
        <v>2374876.7999999998</v>
      </c>
      <c r="I42" s="31">
        <f t="shared" si="1"/>
        <v>0.28000000000000003</v>
      </c>
      <c r="J42" s="10">
        <f t="shared" si="2"/>
        <v>2255048.1212000004</v>
      </c>
      <c r="K42" s="11">
        <f t="shared" si="0"/>
        <v>88121.600000000006</v>
      </c>
    </row>
    <row r="43" spans="2:11" x14ac:dyDescent="0.25">
      <c r="B43" s="8" t="s">
        <v>48</v>
      </c>
      <c r="C43" s="9">
        <v>21252.400000000001</v>
      </c>
      <c r="D43" s="9">
        <v>11174.8</v>
      </c>
      <c r="E43" s="9">
        <v>-288262.3</v>
      </c>
      <c r="F43" s="10">
        <v>505719.12</v>
      </c>
      <c r="G43" s="10">
        <v>618758.82999999996</v>
      </c>
      <c r="H43" s="10">
        <v>389818.1</v>
      </c>
      <c r="I43" s="31">
        <f t="shared" si="1"/>
        <v>0.63</v>
      </c>
      <c r="J43" s="10">
        <f t="shared" si="2"/>
        <v>318603.04560000001</v>
      </c>
      <c r="K43" s="11">
        <f t="shared" si="0"/>
        <v>-181605.24900000001</v>
      </c>
    </row>
    <row r="44" spans="2:11" x14ac:dyDescent="0.25">
      <c r="B44" s="8" t="s">
        <v>49</v>
      </c>
      <c r="C44" s="9">
        <v>102358.39999999999</v>
      </c>
      <c r="D44" s="9">
        <v>23825.5</v>
      </c>
      <c r="E44" s="9">
        <v>102183.3</v>
      </c>
      <c r="F44" s="10">
        <v>587553.47</v>
      </c>
      <c r="G44" s="10">
        <v>670939.22</v>
      </c>
      <c r="H44" s="10">
        <v>420592.2</v>
      </c>
      <c r="I44" s="31">
        <f t="shared" si="1"/>
        <v>0.62690000000000001</v>
      </c>
      <c r="J44" s="10">
        <f t="shared" si="2"/>
        <v>368337.27034300001</v>
      </c>
      <c r="K44" s="11">
        <f t="shared" si="0"/>
        <v>64058.710800000001</v>
      </c>
    </row>
    <row r="45" spans="2:11" x14ac:dyDescent="0.25">
      <c r="B45" s="8" t="s">
        <v>50</v>
      </c>
      <c r="C45" s="9">
        <v>12220</v>
      </c>
      <c r="D45" s="9">
        <v>11325</v>
      </c>
      <c r="E45" s="9">
        <v>42976</v>
      </c>
      <c r="F45" s="10">
        <v>708311.16</v>
      </c>
      <c r="G45" s="10">
        <v>805595.1</v>
      </c>
      <c r="H45" s="10">
        <v>526201.20000000007</v>
      </c>
      <c r="I45" s="31">
        <f t="shared" si="1"/>
        <v>0.6532</v>
      </c>
      <c r="J45" s="10">
        <f t="shared" si="2"/>
        <v>462668.849712</v>
      </c>
      <c r="K45" s="11">
        <f t="shared" si="0"/>
        <v>28071.923200000001</v>
      </c>
    </row>
    <row r="46" spans="2:11" x14ac:dyDescent="0.25">
      <c r="B46" s="8" t="s">
        <v>51</v>
      </c>
      <c r="C46" s="9">
        <v>3150.4</v>
      </c>
      <c r="D46" s="9">
        <v>3535.9</v>
      </c>
      <c r="E46" s="9">
        <v>14041.5</v>
      </c>
      <c r="F46" s="10">
        <v>1101387.51</v>
      </c>
      <c r="G46" s="10">
        <v>1028544.66</v>
      </c>
      <c r="H46" s="10">
        <v>483416</v>
      </c>
      <c r="I46" s="31">
        <f t="shared" si="1"/>
        <v>0.47</v>
      </c>
      <c r="J46" s="10">
        <f t="shared" si="2"/>
        <v>517652.12969999999</v>
      </c>
      <c r="K46" s="11">
        <f t="shared" si="0"/>
        <v>6599.5050000000001</v>
      </c>
    </row>
    <row r="47" spans="2:11" x14ac:dyDescent="0.25">
      <c r="B47" s="8" t="s">
        <v>52</v>
      </c>
      <c r="C47" s="9">
        <v>7360</v>
      </c>
      <c r="D47" s="9">
        <v>2060</v>
      </c>
      <c r="E47" s="9">
        <v>14470</v>
      </c>
      <c r="F47" s="10">
        <v>512322.32</v>
      </c>
      <c r="G47" s="10">
        <v>493629.45</v>
      </c>
      <c r="H47" s="10">
        <v>355413.2</v>
      </c>
      <c r="I47" s="31">
        <f t="shared" si="1"/>
        <v>0.72</v>
      </c>
      <c r="J47" s="10">
        <f t="shared" si="2"/>
        <v>368872.07039999997</v>
      </c>
      <c r="K47" s="11">
        <f t="shared" si="0"/>
        <v>10418.4</v>
      </c>
    </row>
    <row r="48" spans="2:11" x14ac:dyDescent="0.25">
      <c r="B48" s="8" t="s">
        <v>53</v>
      </c>
      <c r="C48" s="9">
        <v>4461.1000000000004</v>
      </c>
      <c r="D48" s="9">
        <v>10327.9</v>
      </c>
      <c r="E48" s="9">
        <v>24347.200000000001</v>
      </c>
      <c r="F48" s="10">
        <v>1307012.99</v>
      </c>
      <c r="G48" s="10">
        <v>1267985.79</v>
      </c>
      <c r="H48" s="10">
        <v>481824.89999999997</v>
      </c>
      <c r="I48" s="31">
        <f t="shared" si="1"/>
        <v>0.38</v>
      </c>
      <c r="J48" s="10">
        <f t="shared" si="2"/>
        <v>496664.9362</v>
      </c>
      <c r="K48" s="11">
        <f t="shared" si="0"/>
        <v>9251.9359999999997</v>
      </c>
    </row>
    <row r="49" spans="2:11" x14ac:dyDescent="0.25">
      <c r="B49" s="8" t="s">
        <v>54</v>
      </c>
      <c r="C49" s="9">
        <v>48020</v>
      </c>
      <c r="D49" s="9">
        <v>26150</v>
      </c>
      <c r="E49" s="9">
        <v>70650</v>
      </c>
      <c r="F49" s="10">
        <v>609620.25</v>
      </c>
      <c r="G49" s="10">
        <v>620214.26</v>
      </c>
      <c r="H49" s="10">
        <v>303905</v>
      </c>
      <c r="I49" s="31">
        <f t="shared" si="1"/>
        <v>0.49</v>
      </c>
      <c r="J49" s="10">
        <f t="shared" si="2"/>
        <v>298713.92249999999</v>
      </c>
      <c r="K49" s="11">
        <f t="shared" si="0"/>
        <v>34618.5</v>
      </c>
    </row>
    <row r="50" spans="2:11" x14ac:dyDescent="0.25">
      <c r="B50" s="8" t="s">
        <v>55</v>
      </c>
      <c r="C50" s="9">
        <v>18030</v>
      </c>
      <c r="D50" s="9">
        <v>24835</v>
      </c>
      <c r="E50" s="9">
        <v>90037</v>
      </c>
      <c r="F50" s="10">
        <v>1738148.18</v>
      </c>
      <c r="G50" s="10">
        <v>1801619.97</v>
      </c>
      <c r="H50" s="10">
        <v>450353.5</v>
      </c>
      <c r="I50" s="31">
        <f t="shared" si="1"/>
        <v>0.25</v>
      </c>
      <c r="J50" s="10">
        <f t="shared" si="2"/>
        <v>434537.04499999998</v>
      </c>
      <c r="K50" s="11">
        <f t="shared" si="0"/>
        <v>22509.25</v>
      </c>
    </row>
    <row r="51" spans="2:11" x14ac:dyDescent="0.25">
      <c r="B51" s="8" t="s">
        <v>56</v>
      </c>
      <c r="C51" s="9">
        <v>11794.4</v>
      </c>
      <c r="D51" s="9">
        <v>-15066.4</v>
      </c>
      <c r="E51" s="9">
        <v>17092.7</v>
      </c>
      <c r="F51" s="10">
        <v>359128.6</v>
      </c>
      <c r="G51" s="10">
        <v>389160.95</v>
      </c>
      <c r="H51" s="10">
        <v>310978.2</v>
      </c>
      <c r="I51" s="31">
        <f t="shared" si="1"/>
        <v>0.79910000000000003</v>
      </c>
      <c r="J51" s="10">
        <f t="shared" si="2"/>
        <v>286979.66425999999</v>
      </c>
      <c r="K51" s="11">
        <f t="shared" si="0"/>
        <v>13658.776599999999</v>
      </c>
    </row>
    <row r="52" spans="2:11" ht="13" thickBot="1" x14ac:dyDescent="0.3">
      <c r="B52" s="13" t="s">
        <v>57</v>
      </c>
      <c r="C52" s="14">
        <v>2309.9</v>
      </c>
      <c r="D52" s="14">
        <v>2916.8</v>
      </c>
      <c r="E52" s="14">
        <v>15670.9</v>
      </c>
      <c r="F52" s="15">
        <v>350815.96</v>
      </c>
      <c r="G52" s="15">
        <v>415504.41</v>
      </c>
      <c r="H52" s="15">
        <v>240988.69999999998</v>
      </c>
      <c r="I52" s="45">
        <f t="shared" si="1"/>
        <v>0.57999999999999996</v>
      </c>
      <c r="J52" s="15">
        <f t="shared" si="2"/>
        <v>203473.2568</v>
      </c>
      <c r="K52" s="16">
        <f t="shared" si="0"/>
        <v>9089.1219999999994</v>
      </c>
    </row>
    <row r="53" spans="2:11" x14ac:dyDescent="0.25">
      <c r="C53" s="17">
        <f>SUM(C3:C52)</f>
        <v>933477.20000000007</v>
      </c>
      <c r="D53" s="17">
        <f>SUM(D3:D52)</f>
        <v>1015240.8</v>
      </c>
      <c r="E53" s="17">
        <f>SUM(E3:E52)</f>
        <v>3635784.7000000011</v>
      </c>
      <c r="F53" s="18">
        <f>SUM(F3:F52)</f>
        <v>87278826.979999989</v>
      </c>
      <c r="G53" s="18"/>
      <c r="H53" s="18">
        <f>SUM(H3:H52)</f>
        <v>47359335.000000007</v>
      </c>
      <c r="J53" s="18">
        <f>SUM(J3:J52)</f>
        <v>48177427.305701002</v>
      </c>
      <c r="K53" s="19">
        <f>SUM(K3:K52)</f>
        <v>1845620.3901999996</v>
      </c>
    </row>
    <row r="54" spans="2:11" x14ac:dyDescent="0.25">
      <c r="B54" s="20"/>
      <c r="C54" s="20" t="s">
        <v>58</v>
      </c>
      <c r="D54" s="21">
        <f>D53/C53-1</f>
        <v>8.7590355715168933E-2</v>
      </c>
      <c r="F54" s="20"/>
      <c r="G54" s="20"/>
      <c r="H54" s="20"/>
      <c r="J54" s="22" t="s">
        <v>59</v>
      </c>
      <c r="K54" s="23" t="s">
        <v>73</v>
      </c>
    </row>
    <row r="55" spans="2:11" x14ac:dyDescent="0.25">
      <c r="D55" s="20"/>
      <c r="E55" s="21"/>
      <c r="I55" s="24">
        <f>N3</f>
        <v>43615</v>
      </c>
      <c r="J55" s="25">
        <f>N4</f>
        <v>11945.9</v>
      </c>
      <c r="K55" s="25">
        <f>N6</f>
        <v>457.63333270976062</v>
      </c>
    </row>
    <row r="56" spans="2:11" x14ac:dyDescent="0.25">
      <c r="B56" s="26" t="s">
        <v>60</v>
      </c>
      <c r="I56" s="24">
        <f>'31122018'!I55</f>
        <v>43510</v>
      </c>
      <c r="J56" s="25">
        <f>'31122018'!J55</f>
        <v>10746.05</v>
      </c>
      <c r="K56" s="25">
        <f>'31122018'!K55</f>
        <v>432.72459126531948</v>
      </c>
    </row>
    <row r="57" spans="2:11" x14ac:dyDescent="0.25">
      <c r="B57" t="s">
        <v>61</v>
      </c>
      <c r="J57" s="27">
        <f>J55/J56-1</f>
        <v>0.11165498020202769</v>
      </c>
      <c r="K57" s="27">
        <f>K55/K56-1</f>
        <v>5.7562574319167004E-2</v>
      </c>
    </row>
    <row r="58" spans="2:11" x14ac:dyDescent="0.25">
      <c r="B58" t="s">
        <v>62</v>
      </c>
      <c r="K58" s="24"/>
    </row>
    <row r="59" spans="2:11" x14ac:dyDescent="0.25">
      <c r="B59" t="s">
        <v>94</v>
      </c>
      <c r="K59" s="28"/>
    </row>
    <row r="60" spans="2:11" ht="25.5" customHeight="1" x14ac:dyDescent="0.25">
      <c r="B60" s="56" t="s">
        <v>95</v>
      </c>
      <c r="C60" s="56"/>
      <c r="D60" s="56"/>
      <c r="E60" s="56"/>
      <c r="F60" s="56"/>
      <c r="G60" s="56"/>
      <c r="H60" s="56"/>
      <c r="I60" s="56"/>
      <c r="J60" s="56"/>
      <c r="K60" s="43"/>
    </row>
    <row r="61" spans="2:11" x14ac:dyDescent="0.25">
      <c r="B61" s="56"/>
      <c r="C61" s="56"/>
      <c r="D61" s="56"/>
      <c r="E61" s="56"/>
      <c r="F61" s="56"/>
      <c r="G61" s="56"/>
      <c r="H61" s="56"/>
      <c r="I61" s="56"/>
      <c r="J61" s="56"/>
      <c r="K61" s="43"/>
    </row>
    <row r="62" spans="2:11" x14ac:dyDescent="0.25">
      <c r="B62" s="56"/>
      <c r="C62" s="56"/>
      <c r="D62" s="56"/>
      <c r="E62" s="56"/>
      <c r="F62" s="56"/>
      <c r="G62" s="56"/>
      <c r="H62" s="56"/>
      <c r="I62" s="56"/>
      <c r="J62" s="56"/>
      <c r="K62" s="43"/>
    </row>
    <row r="63" spans="2:11" x14ac:dyDescent="0.25">
      <c r="B63" s="56"/>
      <c r="C63" s="56"/>
      <c r="D63" s="56"/>
      <c r="E63" s="56"/>
      <c r="F63" s="56"/>
      <c r="G63" s="56"/>
      <c r="H63" s="56"/>
      <c r="I63" s="56"/>
      <c r="J63" s="56"/>
      <c r="K63" s="43"/>
    </row>
  </sheetData>
  <mergeCells count="4">
    <mergeCell ref="B60:J60"/>
    <mergeCell ref="B61:J61"/>
    <mergeCell ref="B62:J62"/>
    <mergeCell ref="B63:J6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63"/>
  <sheetViews>
    <sheetView workbookViewId="0">
      <selection activeCell="B63" sqref="B63:J63"/>
    </sheetView>
  </sheetViews>
  <sheetFormatPr defaultRowHeight="12.5" x14ac:dyDescent="0.25"/>
  <cols>
    <col min="1" max="1" width="2.1796875" customWidth="1"/>
    <col min="2" max="2" width="33.54296875" customWidth="1"/>
    <col min="3" max="3" width="12.453125" customWidth="1"/>
    <col min="4" max="4" width="13" customWidth="1"/>
    <col min="5" max="5" width="12.453125" customWidth="1"/>
    <col min="6" max="6" width="13.54296875" customWidth="1"/>
    <col min="7" max="8" width="13.1796875" hidden="1" customWidth="1"/>
    <col min="9" max="9" width="10" bestFit="1" customWidth="1"/>
    <col min="10" max="10" width="14.1796875" customWidth="1"/>
    <col min="11" max="11" width="11.54296875" customWidth="1"/>
    <col min="12" max="12" width="1.1796875" customWidth="1"/>
    <col min="13" max="13" width="14.453125" customWidth="1"/>
    <col min="14" max="14" width="12.453125" customWidth="1"/>
    <col min="15" max="15" width="11.26953125" bestFit="1" customWidth="1"/>
    <col min="16" max="16" width="9.453125" bestFit="1" customWidth="1"/>
  </cols>
  <sheetData>
    <row r="1" spans="2:17" x14ac:dyDescent="0.25">
      <c r="C1" s="3"/>
      <c r="D1" s="3" t="s">
        <v>2</v>
      </c>
      <c r="E1" s="3"/>
      <c r="F1" s="3"/>
      <c r="G1" s="3"/>
      <c r="H1" s="3"/>
      <c r="I1" s="3"/>
      <c r="J1" s="3"/>
      <c r="K1" s="3"/>
    </row>
    <row r="2" spans="2:17" ht="59" thickBot="1" x14ac:dyDescent="0.3">
      <c r="B2" s="33" t="s">
        <v>3</v>
      </c>
      <c r="C2" s="33" t="s">
        <v>98</v>
      </c>
      <c r="D2" s="33" t="s">
        <v>97</v>
      </c>
      <c r="E2" s="33" t="s">
        <v>99</v>
      </c>
      <c r="F2" s="33" t="s">
        <v>100</v>
      </c>
      <c r="G2" s="33" t="s">
        <v>91</v>
      </c>
      <c r="H2" s="33" t="s">
        <v>92</v>
      </c>
      <c r="I2" s="33" t="s">
        <v>72</v>
      </c>
      <c r="J2" s="33" t="s">
        <v>101</v>
      </c>
      <c r="K2" s="33" t="s">
        <v>70</v>
      </c>
    </row>
    <row r="3" spans="2:17" ht="13" thickTop="1" x14ac:dyDescent="0.25">
      <c r="B3" s="4" t="s">
        <v>8</v>
      </c>
      <c r="C3" s="5">
        <v>6907.4</v>
      </c>
      <c r="D3" s="5">
        <v>10224.200000000001</v>
      </c>
      <c r="E3" s="5">
        <v>43219</v>
      </c>
      <c r="F3" s="6">
        <v>743161.04</v>
      </c>
      <c r="G3" s="6">
        <v>813469.85</v>
      </c>
      <c r="H3" s="6">
        <v>309118.5</v>
      </c>
      <c r="I3" s="30">
        <v>0.38</v>
      </c>
      <c r="J3" s="6">
        <f>I3*F3</f>
        <v>282401.19520000002</v>
      </c>
      <c r="K3" s="7">
        <f t="shared" ref="K3:K52" si="0">ROUND(I3*E3,4)</f>
        <v>16423.22</v>
      </c>
      <c r="M3" s="22"/>
      <c r="N3" s="41">
        <v>43691</v>
      </c>
      <c r="O3" s="41">
        <v>43615</v>
      </c>
      <c r="P3" s="42" t="s">
        <v>85</v>
      </c>
    </row>
    <row r="4" spans="2:17" x14ac:dyDescent="0.25">
      <c r="B4" s="8" t="s">
        <v>9</v>
      </c>
      <c r="C4" s="9">
        <v>5568.5</v>
      </c>
      <c r="D4" s="9">
        <v>6554.4</v>
      </c>
      <c r="E4" s="9">
        <v>22554.5</v>
      </c>
      <c r="F4" s="10">
        <v>1505652.77</v>
      </c>
      <c r="G4" s="10">
        <v>1403450.25</v>
      </c>
      <c r="H4" s="10">
        <v>659621.60000000009</v>
      </c>
      <c r="I4" s="31">
        <v>0.47</v>
      </c>
      <c r="J4" s="10">
        <f t="shared" ref="J4:J52" si="1">I4*F4</f>
        <v>707656.80189999996</v>
      </c>
      <c r="K4" s="11">
        <f t="shared" si="0"/>
        <v>10600.615</v>
      </c>
      <c r="M4" s="39" t="s">
        <v>83</v>
      </c>
      <c r="N4" s="37">
        <v>11029.4</v>
      </c>
      <c r="O4" s="37">
        <v>11945.9</v>
      </c>
      <c r="P4" s="38">
        <f>ROUND(N4/O4-1,3)</f>
        <v>-7.6999999999999999E-2</v>
      </c>
    </row>
    <row r="5" spans="2:17" x14ac:dyDescent="0.25">
      <c r="B5" s="8" t="s">
        <v>10</v>
      </c>
      <c r="C5" s="9">
        <v>7218.6</v>
      </c>
      <c r="D5" s="9">
        <v>12614</v>
      </c>
      <c r="E5" s="9">
        <v>54031.6</v>
      </c>
      <c r="F5" s="10">
        <v>1737601.29</v>
      </c>
      <c r="G5" s="10">
        <v>1972680</v>
      </c>
      <c r="H5" s="10">
        <v>1498527.8</v>
      </c>
      <c r="I5" s="31">
        <v>0.77979399999999999</v>
      </c>
      <c r="J5" s="10">
        <f t="shared" si="1"/>
        <v>1354971.0603342601</v>
      </c>
      <c r="K5" s="11">
        <f t="shared" si="0"/>
        <v>42133.517500000002</v>
      </c>
      <c r="M5" s="39" t="s">
        <v>82</v>
      </c>
      <c r="N5" s="35">
        <f>J53/K53</f>
        <v>24.622195442828154</v>
      </c>
      <c r="O5" s="35">
        <f>'31032019'!N5</f>
        <v>26.103649245271008</v>
      </c>
      <c r="P5" s="38"/>
    </row>
    <row r="6" spans="2:17" x14ac:dyDescent="0.25">
      <c r="B6" s="8" t="s">
        <v>11</v>
      </c>
      <c r="C6" s="9">
        <v>10417.799999999999</v>
      </c>
      <c r="D6" s="9">
        <v>10121.700000000001</v>
      </c>
      <c r="E6" s="9">
        <v>48980</v>
      </c>
      <c r="F6" s="10">
        <v>785313.16</v>
      </c>
      <c r="G6" s="10">
        <v>863500.12</v>
      </c>
      <c r="H6" s="10">
        <v>405845.10000000003</v>
      </c>
      <c r="I6" s="31">
        <v>0.45</v>
      </c>
      <c r="J6" s="10">
        <f t="shared" si="1"/>
        <v>353390.92200000002</v>
      </c>
      <c r="K6" s="11">
        <f t="shared" si="0"/>
        <v>22041</v>
      </c>
      <c r="M6" s="39" t="s">
        <v>84</v>
      </c>
      <c r="N6" s="35">
        <f>N4/N5</f>
        <v>447.94543303865277</v>
      </c>
      <c r="O6" s="35">
        <f>'31122018'!N6</f>
        <v>432.72459126531948</v>
      </c>
      <c r="P6" s="38">
        <f>ROUND(N6/O6-1,4)</f>
        <v>3.5200000000000002E-2</v>
      </c>
    </row>
    <row r="7" spans="2:17" x14ac:dyDescent="0.25">
      <c r="B7" s="8" t="s">
        <v>12</v>
      </c>
      <c r="C7" s="9">
        <v>8358.9</v>
      </c>
      <c r="D7" s="9">
        <v>11952.5</v>
      </c>
      <c r="E7" s="9">
        <v>43543.4</v>
      </c>
      <c r="F7" s="10">
        <v>1907822.92</v>
      </c>
      <c r="G7" s="10">
        <v>1789361.23</v>
      </c>
      <c r="H7" s="10">
        <v>733638.1</v>
      </c>
      <c r="I7" s="31">
        <v>0.41</v>
      </c>
      <c r="J7" s="10">
        <f t="shared" si="1"/>
        <v>782207.39719999989</v>
      </c>
      <c r="K7" s="11">
        <f t="shared" si="0"/>
        <v>17852.794000000002</v>
      </c>
    </row>
    <row r="8" spans="2:17" x14ac:dyDescent="0.25">
      <c r="B8" s="8" t="s">
        <v>13</v>
      </c>
      <c r="C8" s="9">
        <v>8257.7000000000007</v>
      </c>
      <c r="D8" s="9">
        <v>8453.4</v>
      </c>
      <c r="E8" s="9">
        <v>32386.1</v>
      </c>
      <c r="F8" s="10">
        <v>1180026.0900000001</v>
      </c>
      <c r="G8" s="10">
        <v>1196775.17</v>
      </c>
      <c r="H8" s="10">
        <v>454774.6</v>
      </c>
      <c r="I8" s="31">
        <v>0.38</v>
      </c>
      <c r="J8" s="10">
        <f t="shared" si="1"/>
        <v>448409.91420000006</v>
      </c>
      <c r="K8" s="11">
        <f t="shared" si="0"/>
        <v>12306.718000000001</v>
      </c>
      <c r="M8" s="47"/>
      <c r="N8" s="48"/>
      <c r="O8" s="48"/>
      <c r="P8" s="49"/>
      <c r="Q8" s="36"/>
    </row>
    <row r="9" spans="2:17" x14ac:dyDescent="0.25">
      <c r="B9" s="8" t="s">
        <v>14</v>
      </c>
      <c r="C9" s="9">
        <v>29035.7</v>
      </c>
      <c r="D9" s="9">
        <v>16237.5</v>
      </c>
      <c r="E9" s="9">
        <v>62496.4</v>
      </c>
      <c r="F9" s="10">
        <v>768891.64</v>
      </c>
      <c r="G9" s="10">
        <v>823990.65</v>
      </c>
      <c r="H9" s="10">
        <v>296636.59999999998</v>
      </c>
      <c r="I9" s="31">
        <v>0.37</v>
      </c>
      <c r="J9" s="10">
        <f t="shared" si="1"/>
        <v>284489.9068</v>
      </c>
      <c r="K9" s="11">
        <f t="shared" si="0"/>
        <v>23123.668000000001</v>
      </c>
      <c r="M9" s="50"/>
      <c r="N9" s="51"/>
      <c r="O9" s="51"/>
      <c r="P9" s="52"/>
    </row>
    <row r="10" spans="2:17" x14ac:dyDescent="0.25">
      <c r="B10" s="8" t="s">
        <v>15</v>
      </c>
      <c r="C10" s="9">
        <v>973</v>
      </c>
      <c r="D10" s="9">
        <v>-28660</v>
      </c>
      <c r="E10" s="9">
        <v>-25538</v>
      </c>
      <c r="F10" s="10">
        <v>1853664.62</v>
      </c>
      <c r="G10" s="10">
        <v>1643456.48</v>
      </c>
      <c r="H10" s="10">
        <v>542340.6</v>
      </c>
      <c r="I10" s="31">
        <v>0.36992999999999998</v>
      </c>
      <c r="J10" s="10">
        <f t="shared" si="1"/>
        <v>685726.15287660004</v>
      </c>
      <c r="K10" s="11">
        <f t="shared" si="0"/>
        <v>-9447.2723000000005</v>
      </c>
      <c r="M10" s="50"/>
      <c r="N10" s="53"/>
      <c r="O10" s="53"/>
      <c r="P10" s="52"/>
    </row>
    <row r="11" spans="2:17" x14ac:dyDescent="0.25">
      <c r="B11" s="8" t="s">
        <v>16</v>
      </c>
      <c r="C11" s="9">
        <v>6380</v>
      </c>
      <c r="D11" s="9">
        <v>8870</v>
      </c>
      <c r="E11" s="9">
        <v>27428</v>
      </c>
      <c r="F11" s="10">
        <v>460275.01</v>
      </c>
      <c r="G11" s="10">
        <v>485614.64</v>
      </c>
      <c r="H11" s="10">
        <v>223382.7</v>
      </c>
      <c r="I11" s="31">
        <v>0.46</v>
      </c>
      <c r="J11" s="10">
        <f t="shared" si="1"/>
        <v>211726.50460000001</v>
      </c>
      <c r="K11" s="11">
        <f t="shared" si="0"/>
        <v>12616.88</v>
      </c>
      <c r="M11" s="50"/>
      <c r="N11" s="53"/>
      <c r="O11" s="53"/>
      <c r="P11" s="52"/>
    </row>
    <row r="12" spans="2:17" x14ac:dyDescent="0.25">
      <c r="B12" s="8" t="s">
        <v>86</v>
      </c>
      <c r="C12" s="9">
        <v>2582.1999999999998</v>
      </c>
      <c r="D12" s="9">
        <v>2510.3000000000002</v>
      </c>
      <c r="E12" s="9">
        <v>11519.2</v>
      </c>
      <c r="F12" s="10">
        <v>595725.02</v>
      </c>
      <c r="G12" s="10">
        <v>695973.8</v>
      </c>
      <c r="H12" s="10">
        <v>341027.2</v>
      </c>
      <c r="I12" s="31">
        <v>0.49</v>
      </c>
      <c r="J12" s="10">
        <f t="shared" si="1"/>
        <v>291905.2598</v>
      </c>
      <c r="K12" s="11">
        <f t="shared" si="0"/>
        <v>5644.4080000000004</v>
      </c>
    </row>
    <row r="13" spans="2:17" x14ac:dyDescent="0.25">
      <c r="B13" s="8" t="s">
        <v>17</v>
      </c>
      <c r="C13" s="9">
        <v>4512.5</v>
      </c>
      <c r="D13" s="9">
        <v>4781.8999999999996</v>
      </c>
      <c r="E13" s="9">
        <v>15546.4</v>
      </c>
      <c r="F13" s="10">
        <v>385488.09</v>
      </c>
      <c r="G13" s="10">
        <v>455222.36</v>
      </c>
      <c r="H13" s="10">
        <v>286788.59999999998</v>
      </c>
      <c r="I13" s="31">
        <v>0.62988599999999995</v>
      </c>
      <c r="J13" s="10">
        <f t="shared" si="1"/>
        <v>242813.55105774</v>
      </c>
      <c r="K13" s="11">
        <f t="shared" si="0"/>
        <v>9792.4596999999994</v>
      </c>
    </row>
    <row r="14" spans="2:17" x14ac:dyDescent="0.25">
      <c r="B14" s="8" t="s">
        <v>18</v>
      </c>
      <c r="C14" s="9">
        <v>37863</v>
      </c>
      <c r="D14" s="9">
        <v>46296.7</v>
      </c>
      <c r="E14" s="9">
        <v>183050.8</v>
      </c>
      <c r="F14" s="10">
        <v>1235627.03</v>
      </c>
      <c r="G14" s="10">
        <v>1553931.95</v>
      </c>
      <c r="H14" s="10">
        <v>422603.5</v>
      </c>
      <c r="I14" s="31">
        <v>0.28999999999999998</v>
      </c>
      <c r="J14" s="10">
        <f t="shared" si="1"/>
        <v>358331.83869999996</v>
      </c>
      <c r="K14" s="11">
        <f t="shared" si="0"/>
        <v>53084.732000000004</v>
      </c>
    </row>
    <row r="15" spans="2:17" x14ac:dyDescent="0.25">
      <c r="B15" s="8" t="s">
        <v>19</v>
      </c>
      <c r="C15" s="9">
        <v>4761</v>
      </c>
      <c r="D15" s="9">
        <v>6765</v>
      </c>
      <c r="E15" s="9">
        <v>21505</v>
      </c>
      <c r="F15" s="10">
        <v>417269.66</v>
      </c>
      <c r="G15" s="10">
        <v>487195.97</v>
      </c>
      <c r="H15" s="10">
        <v>355642.2</v>
      </c>
      <c r="I15" s="31">
        <v>0.72996899999999998</v>
      </c>
      <c r="J15" s="10">
        <f t="shared" si="1"/>
        <v>304593.91644053999</v>
      </c>
      <c r="K15" s="11">
        <f t="shared" si="0"/>
        <v>15697.9833</v>
      </c>
    </row>
    <row r="16" spans="2:17" x14ac:dyDescent="0.25">
      <c r="B16" s="8" t="s">
        <v>20</v>
      </c>
      <c r="C16" s="9">
        <v>5761.8</v>
      </c>
      <c r="D16" s="9">
        <v>4517.7</v>
      </c>
      <c r="E16" s="9">
        <v>20783.2</v>
      </c>
      <c r="F16" s="10">
        <v>452317.59</v>
      </c>
      <c r="G16" s="10">
        <v>555699.56999999995</v>
      </c>
      <c r="H16" s="10">
        <v>283406.8</v>
      </c>
      <c r="I16" s="31">
        <v>0.50986600000000004</v>
      </c>
      <c r="J16" s="10">
        <f t="shared" si="1"/>
        <v>230621.36034294002</v>
      </c>
      <c r="K16" s="11">
        <f t="shared" si="0"/>
        <v>10596.6471</v>
      </c>
    </row>
    <row r="17" spans="2:11" x14ac:dyDescent="0.25">
      <c r="B17" s="8" t="s">
        <v>21</v>
      </c>
      <c r="C17" s="9">
        <v>14416</v>
      </c>
      <c r="D17" s="9">
        <v>15019.5</v>
      </c>
      <c r="E17" s="9">
        <v>66681.599999999991</v>
      </c>
      <c r="F17" s="10">
        <v>571660.48</v>
      </c>
      <c r="G17" s="10">
        <v>802692.5</v>
      </c>
      <c r="H17" s="10">
        <v>321077</v>
      </c>
      <c r="I17" s="31">
        <v>0.41</v>
      </c>
      <c r="J17" s="10">
        <f t="shared" si="1"/>
        <v>234380.79679999998</v>
      </c>
      <c r="K17" s="11">
        <f t="shared" si="0"/>
        <v>27339.455999999998</v>
      </c>
    </row>
    <row r="18" spans="2:11" x14ac:dyDescent="0.25">
      <c r="B18" s="8" t="s">
        <v>22</v>
      </c>
      <c r="C18" s="9">
        <v>11160.7</v>
      </c>
      <c r="D18" s="9">
        <v>12305.7</v>
      </c>
      <c r="E18" s="9">
        <v>18785.700000000004</v>
      </c>
      <c r="F18" s="10">
        <v>483020.29</v>
      </c>
      <c r="G18" s="10">
        <v>592627.64</v>
      </c>
      <c r="H18" s="10">
        <v>355576.60000000003</v>
      </c>
      <c r="I18" s="31">
        <v>0.59999199999999997</v>
      </c>
      <c r="J18" s="10">
        <f t="shared" si="1"/>
        <v>289808.30983767996</v>
      </c>
      <c r="K18" s="11">
        <f t="shared" si="0"/>
        <v>11271.269700000001</v>
      </c>
    </row>
    <row r="19" spans="2:11" x14ac:dyDescent="0.25">
      <c r="B19" s="8" t="s">
        <v>23</v>
      </c>
      <c r="C19" s="9">
        <v>24310</v>
      </c>
      <c r="D19" s="9">
        <v>22300</v>
      </c>
      <c r="E19" s="9">
        <v>99190</v>
      </c>
      <c r="F19" s="10">
        <v>1459650.16</v>
      </c>
      <c r="G19" s="10">
        <v>1604952.6</v>
      </c>
      <c r="H19" s="10">
        <v>641973.6</v>
      </c>
      <c r="I19" s="31">
        <v>0.39997500000000002</v>
      </c>
      <c r="J19" s="10">
        <f t="shared" si="1"/>
        <v>583823.57274600002</v>
      </c>
      <c r="K19" s="11">
        <f t="shared" si="0"/>
        <v>39673.520299999996</v>
      </c>
    </row>
    <row r="20" spans="2:11" x14ac:dyDescent="0.25">
      <c r="B20" s="8" t="s">
        <v>24</v>
      </c>
      <c r="C20" s="9">
        <v>48083.5</v>
      </c>
      <c r="D20" s="9">
        <v>56760.6</v>
      </c>
      <c r="E20" s="9">
        <v>225684.5</v>
      </c>
      <c r="F20" s="10">
        <v>6095918.4299999997</v>
      </c>
      <c r="G20" s="10">
        <v>6315153.54</v>
      </c>
      <c r="H20" s="10">
        <v>4985790.3000000007</v>
      </c>
      <c r="I20" s="31">
        <v>0.78957900000000003</v>
      </c>
      <c r="J20" s="10">
        <f t="shared" si="1"/>
        <v>4813209.1780409701</v>
      </c>
      <c r="K20" s="11">
        <f t="shared" si="0"/>
        <v>178195.74179999999</v>
      </c>
    </row>
    <row r="21" spans="2:11" x14ac:dyDescent="0.25">
      <c r="B21" s="8" t="s">
        <v>25</v>
      </c>
      <c r="C21" s="9">
        <v>9204.4</v>
      </c>
      <c r="D21" s="9">
        <v>12522.2</v>
      </c>
      <c r="E21" s="9">
        <v>37690.399999999994</v>
      </c>
      <c r="F21" s="10">
        <v>526110.56999999995</v>
      </c>
      <c r="G21" s="10">
        <v>501683.97</v>
      </c>
      <c r="H21" s="10">
        <v>326094.59999999998</v>
      </c>
      <c r="I21" s="31">
        <v>0.65</v>
      </c>
      <c r="J21" s="10">
        <f t="shared" si="1"/>
        <v>341971.87049999996</v>
      </c>
      <c r="K21" s="11">
        <f t="shared" si="0"/>
        <v>24498.76</v>
      </c>
    </row>
    <row r="22" spans="2:11" x14ac:dyDescent="0.25">
      <c r="B22" s="8" t="s">
        <v>26</v>
      </c>
      <c r="C22" s="9">
        <v>14746.7</v>
      </c>
      <c r="D22" s="9">
        <v>10629.4</v>
      </c>
      <c r="E22" s="9">
        <v>27971.599999999999</v>
      </c>
      <c r="F22" s="10">
        <v>405606.09</v>
      </c>
      <c r="G22" s="10">
        <v>462699.49</v>
      </c>
      <c r="H22" s="10">
        <v>300749.5</v>
      </c>
      <c r="I22" s="31">
        <v>0.65</v>
      </c>
      <c r="J22" s="10">
        <f t="shared" si="1"/>
        <v>263643.95850000001</v>
      </c>
      <c r="K22" s="11">
        <f t="shared" si="0"/>
        <v>18181.54</v>
      </c>
    </row>
    <row r="23" spans="2:11" x14ac:dyDescent="0.25">
      <c r="B23" s="8" t="s">
        <v>28</v>
      </c>
      <c r="C23" s="9">
        <v>15650</v>
      </c>
      <c r="D23" s="9">
        <v>17920</v>
      </c>
      <c r="E23" s="9">
        <v>63320</v>
      </c>
      <c r="F23" s="10">
        <v>3981177.35</v>
      </c>
      <c r="G23" s="10">
        <v>3804900.93</v>
      </c>
      <c r="H23" s="10">
        <v>1255598.5</v>
      </c>
      <c r="I23" s="31">
        <v>0.33</v>
      </c>
      <c r="J23" s="10">
        <f t="shared" si="1"/>
        <v>1313788.5255</v>
      </c>
      <c r="K23" s="11">
        <f t="shared" si="0"/>
        <v>20895.599999999999</v>
      </c>
    </row>
    <row r="24" spans="2:11" x14ac:dyDescent="0.25">
      <c r="B24" s="8" t="s">
        <v>29</v>
      </c>
      <c r="C24" s="9">
        <v>29422.6</v>
      </c>
      <c r="D24" s="9">
        <v>30943.8</v>
      </c>
      <c r="E24" s="9">
        <v>121672.40000000001</v>
      </c>
      <c r="F24" s="10">
        <v>3653947.07</v>
      </c>
      <c r="G24" s="10">
        <v>3434353.66</v>
      </c>
      <c r="H24" s="10">
        <v>3291738.5999999996</v>
      </c>
      <c r="I24" s="31">
        <v>0.996861</v>
      </c>
      <c r="J24" s="10">
        <f t="shared" si="1"/>
        <v>3642477.3301472696</v>
      </c>
      <c r="K24" s="11">
        <f t="shared" si="0"/>
        <v>121290.4703</v>
      </c>
    </row>
    <row r="25" spans="2:11" x14ac:dyDescent="0.25">
      <c r="B25" s="8" t="s">
        <v>30</v>
      </c>
      <c r="C25" s="9">
        <v>49.3</v>
      </c>
      <c r="D25" s="9">
        <v>25136.9</v>
      </c>
      <c r="E25" s="9">
        <v>67630</v>
      </c>
      <c r="F25" s="10">
        <v>2693751.58</v>
      </c>
      <c r="G25" s="10">
        <v>2627298.12</v>
      </c>
      <c r="H25" s="10">
        <v>2584900.1999999997</v>
      </c>
      <c r="I25" s="31">
        <v>0.99950000000000006</v>
      </c>
      <c r="J25" s="10">
        <f t="shared" si="1"/>
        <v>2692404.7042100001</v>
      </c>
      <c r="K25" s="11">
        <f t="shared" si="0"/>
        <v>67596.184999999998</v>
      </c>
    </row>
    <row r="26" spans="2:11" x14ac:dyDescent="0.25">
      <c r="B26" s="8" t="s">
        <v>31</v>
      </c>
      <c r="C26" s="9">
        <v>29745.599999999999</v>
      </c>
      <c r="D26" s="9">
        <v>33550.1</v>
      </c>
      <c r="E26" s="9">
        <v>130538.6</v>
      </c>
      <c r="F26" s="10">
        <v>3053939.52</v>
      </c>
      <c r="G26" s="10">
        <v>3694138.63</v>
      </c>
      <c r="H26" s="10">
        <v>2626172.8000000003</v>
      </c>
      <c r="I26" s="31">
        <v>0.69916</v>
      </c>
      <c r="J26" s="10">
        <f t="shared" si="1"/>
        <v>2135192.3548031999</v>
      </c>
      <c r="K26" s="11">
        <f t="shared" si="0"/>
        <v>91267.367599999998</v>
      </c>
    </row>
    <row r="27" spans="2:11" x14ac:dyDescent="0.25">
      <c r="B27" s="8" t="s">
        <v>32</v>
      </c>
      <c r="C27" s="9">
        <v>10547.2</v>
      </c>
      <c r="D27" s="9">
        <v>8015.3</v>
      </c>
      <c r="E27" s="9">
        <v>38373.4</v>
      </c>
      <c r="F27" s="10">
        <v>235742.98</v>
      </c>
      <c r="G27" s="10">
        <v>297237.65000000002</v>
      </c>
      <c r="H27" s="10">
        <v>231845.40000000002</v>
      </c>
      <c r="I27" s="31">
        <v>0.78</v>
      </c>
      <c r="J27" s="10">
        <f t="shared" si="1"/>
        <v>183879.52440000002</v>
      </c>
      <c r="K27" s="11">
        <f t="shared" si="0"/>
        <v>29931.252</v>
      </c>
    </row>
    <row r="28" spans="2:11" x14ac:dyDescent="0.25">
      <c r="B28" s="8" t="s">
        <v>33</v>
      </c>
      <c r="C28" s="9">
        <v>70924.2</v>
      </c>
      <c r="D28" s="9">
        <v>37375</v>
      </c>
      <c r="E28" s="9">
        <v>140217.79999999999</v>
      </c>
      <c r="F28" s="10">
        <v>1190420.3999999999</v>
      </c>
      <c r="G28" s="10">
        <v>1487907.82</v>
      </c>
      <c r="H28" s="10">
        <v>371977</v>
      </c>
      <c r="I28" s="31">
        <v>0.26</v>
      </c>
      <c r="J28" s="10">
        <f t="shared" si="1"/>
        <v>309509.304</v>
      </c>
      <c r="K28" s="11">
        <f t="shared" si="0"/>
        <v>36456.627999999997</v>
      </c>
    </row>
    <row r="29" spans="2:11" x14ac:dyDescent="0.25">
      <c r="B29" s="8" t="s">
        <v>34</v>
      </c>
      <c r="C29" s="9">
        <v>10357.700000000001</v>
      </c>
      <c r="D29" s="9">
        <v>14325.4</v>
      </c>
      <c r="E29" s="9">
        <v>36973.5</v>
      </c>
      <c r="F29" s="10">
        <v>970683.86</v>
      </c>
      <c r="G29" s="10">
        <v>968584.62</v>
      </c>
      <c r="H29" s="10">
        <v>822982.2</v>
      </c>
      <c r="I29" s="31">
        <v>0.77982700000000005</v>
      </c>
      <c r="J29" s="10">
        <f t="shared" si="1"/>
        <v>756965.48249222001</v>
      </c>
      <c r="K29" s="11">
        <f t="shared" si="0"/>
        <v>28832.9336</v>
      </c>
    </row>
    <row r="30" spans="2:11" x14ac:dyDescent="0.25">
      <c r="B30" s="8" t="s">
        <v>35</v>
      </c>
      <c r="C30" s="9">
        <v>36120</v>
      </c>
      <c r="D30" s="9">
        <v>37980</v>
      </c>
      <c r="E30" s="9">
        <v>155910</v>
      </c>
      <c r="F30" s="10">
        <v>3302615.56</v>
      </c>
      <c r="G30" s="10">
        <v>3258180.77</v>
      </c>
      <c r="H30" s="10">
        <v>2855859.0999999996</v>
      </c>
      <c r="I30" s="31">
        <v>0.88850499999999999</v>
      </c>
      <c r="J30" s="10">
        <f t="shared" si="1"/>
        <v>2934390.4381378</v>
      </c>
      <c r="K30" s="11">
        <f t="shared" si="0"/>
        <v>138526.81460000001</v>
      </c>
    </row>
    <row r="31" spans="2:11" x14ac:dyDescent="0.25">
      <c r="B31" s="8" t="s">
        <v>36</v>
      </c>
      <c r="C31" s="9">
        <v>23660</v>
      </c>
      <c r="D31" s="9">
        <v>10280</v>
      </c>
      <c r="E31" s="9">
        <v>63010</v>
      </c>
      <c r="F31" s="10">
        <v>550521.96</v>
      </c>
      <c r="G31" s="10">
        <v>745349.92</v>
      </c>
      <c r="H31" s="10">
        <v>313047</v>
      </c>
      <c r="I31" s="31">
        <v>0.42</v>
      </c>
      <c r="J31" s="10">
        <f t="shared" si="1"/>
        <v>231219.22319999998</v>
      </c>
      <c r="K31" s="11">
        <f t="shared" si="0"/>
        <v>26464.2</v>
      </c>
    </row>
    <row r="32" spans="2:11" x14ac:dyDescent="0.25">
      <c r="B32" s="8" t="s">
        <v>37</v>
      </c>
      <c r="C32" s="9">
        <v>15744.8</v>
      </c>
      <c r="D32" s="9">
        <v>19322.099999999999</v>
      </c>
      <c r="E32" s="9">
        <v>75618.600000000006</v>
      </c>
      <c r="F32" s="10">
        <v>2848706.2</v>
      </c>
      <c r="G32" s="10">
        <v>2646696.02</v>
      </c>
      <c r="H32" s="10">
        <v>1851909.2000000002</v>
      </c>
      <c r="I32" s="31">
        <v>0.69986800000000005</v>
      </c>
      <c r="J32" s="10">
        <f t="shared" si="1"/>
        <v>1993718.3107816002</v>
      </c>
      <c r="K32" s="11">
        <f t="shared" si="0"/>
        <v>52923.0383</v>
      </c>
    </row>
    <row r="33" spans="2:11" x14ac:dyDescent="0.25">
      <c r="B33" s="8" t="s">
        <v>38</v>
      </c>
      <c r="C33" s="9">
        <v>12147.8</v>
      </c>
      <c r="D33" s="9">
        <v>14725.8</v>
      </c>
      <c r="E33" s="9">
        <v>91629.3</v>
      </c>
      <c r="F33" s="10">
        <v>1871519.44</v>
      </c>
      <c r="G33" s="10">
        <v>1891650.71</v>
      </c>
      <c r="H33" s="10">
        <v>1664528.2000000002</v>
      </c>
      <c r="I33" s="31">
        <v>0.87994600000000001</v>
      </c>
      <c r="J33" s="10">
        <f t="shared" si="1"/>
        <v>1646836.04515024</v>
      </c>
      <c r="K33" s="11">
        <f t="shared" si="0"/>
        <v>80628.835999999996</v>
      </c>
    </row>
    <row r="34" spans="2:11" x14ac:dyDescent="0.25">
      <c r="B34" s="8" t="s">
        <v>39</v>
      </c>
      <c r="C34" s="9">
        <v>17066.2</v>
      </c>
      <c r="D34" s="9">
        <v>9135.4</v>
      </c>
      <c r="E34" s="9">
        <v>43331.9</v>
      </c>
      <c r="F34" s="10">
        <v>650873.46</v>
      </c>
      <c r="G34" s="10">
        <v>802232.15</v>
      </c>
      <c r="H34" s="10">
        <v>601674.10000000009</v>
      </c>
      <c r="I34" s="31">
        <v>0.75</v>
      </c>
      <c r="J34" s="10">
        <f t="shared" si="1"/>
        <v>488155.09499999997</v>
      </c>
      <c r="K34" s="11">
        <f t="shared" si="0"/>
        <v>32498.924999999999</v>
      </c>
    </row>
    <row r="35" spans="2:11" x14ac:dyDescent="0.25">
      <c r="B35" s="8" t="s">
        <v>40</v>
      </c>
      <c r="C35" s="9">
        <v>20149</v>
      </c>
      <c r="D35" s="9">
        <v>13763</v>
      </c>
      <c r="E35" s="9">
        <v>69355</v>
      </c>
      <c r="F35" s="10">
        <v>1756897.63</v>
      </c>
      <c r="G35" s="10">
        <v>2013786.51</v>
      </c>
      <c r="H35" s="10">
        <v>886066.1</v>
      </c>
      <c r="I35" s="31">
        <v>0.44</v>
      </c>
      <c r="J35" s="10">
        <f t="shared" si="1"/>
        <v>773034.95719999995</v>
      </c>
      <c r="K35" s="11">
        <f t="shared" si="0"/>
        <v>30516.2</v>
      </c>
    </row>
    <row r="36" spans="2:11" x14ac:dyDescent="0.25">
      <c r="B36" s="8" t="s">
        <v>41</v>
      </c>
      <c r="C36" s="9">
        <v>27009.9</v>
      </c>
      <c r="D36" s="9">
        <v>28371.200000000001</v>
      </c>
      <c r="E36" s="9">
        <v>124916.8</v>
      </c>
      <c r="F36" s="10">
        <v>1163599.94</v>
      </c>
      <c r="G36" s="10">
        <v>1326365.3999999999</v>
      </c>
      <c r="H36" s="10">
        <v>543809.80000000005</v>
      </c>
      <c r="I36" s="31">
        <v>0.44</v>
      </c>
      <c r="J36" s="10">
        <f t="shared" si="1"/>
        <v>511983.97359999997</v>
      </c>
      <c r="K36" s="11">
        <f t="shared" si="0"/>
        <v>54963.392</v>
      </c>
    </row>
    <row r="37" spans="2:11" x14ac:dyDescent="0.25">
      <c r="B37" s="8" t="s">
        <v>42</v>
      </c>
      <c r="C37" s="9">
        <v>82871.5</v>
      </c>
      <c r="D37" s="9">
        <v>66936.100000000006</v>
      </c>
      <c r="E37" s="9">
        <v>276018.90000000002</v>
      </c>
      <c r="F37" s="10">
        <v>1595808.42</v>
      </c>
      <c r="G37" s="10">
        <v>2128583.2400000002</v>
      </c>
      <c r="H37" s="10">
        <v>510860</v>
      </c>
      <c r="I37" s="31">
        <v>0.25</v>
      </c>
      <c r="J37" s="10">
        <f t="shared" si="1"/>
        <v>398952.10499999998</v>
      </c>
      <c r="K37" s="11">
        <f t="shared" si="0"/>
        <v>69004.725000000006</v>
      </c>
    </row>
    <row r="38" spans="2:11" x14ac:dyDescent="0.25">
      <c r="B38" s="8" t="s">
        <v>43</v>
      </c>
      <c r="C38" s="9">
        <v>22778.7</v>
      </c>
      <c r="D38" s="9">
        <v>25028</v>
      </c>
      <c r="E38" s="9">
        <v>102060.2</v>
      </c>
      <c r="F38" s="10">
        <v>1073260.6200000001</v>
      </c>
      <c r="G38" s="10">
        <v>975168.31</v>
      </c>
      <c r="H38" s="10">
        <v>429074.10000000003</v>
      </c>
      <c r="I38" s="31">
        <v>0.45</v>
      </c>
      <c r="J38" s="10">
        <f t="shared" si="1"/>
        <v>482967.27900000004</v>
      </c>
      <c r="K38" s="11">
        <f t="shared" si="0"/>
        <v>45927.09</v>
      </c>
    </row>
    <row r="39" spans="2:11" x14ac:dyDescent="0.25">
      <c r="B39" s="8" t="s">
        <v>44</v>
      </c>
      <c r="C39" s="9">
        <v>94590</v>
      </c>
      <c r="D39" s="9">
        <v>101040</v>
      </c>
      <c r="E39" s="9">
        <v>402330</v>
      </c>
      <c r="F39" s="10">
        <v>8166330.75</v>
      </c>
      <c r="G39" s="10">
        <v>8828836.7899999991</v>
      </c>
      <c r="H39" s="10">
        <v>4767406.8</v>
      </c>
      <c r="I39" s="31">
        <v>0.53999600000000003</v>
      </c>
      <c r="J39" s="10">
        <f t="shared" si="1"/>
        <v>4409785.939677</v>
      </c>
      <c r="K39" s="11">
        <f t="shared" si="0"/>
        <v>217256.5907</v>
      </c>
    </row>
    <row r="40" spans="2:11" x14ac:dyDescent="0.25">
      <c r="B40" s="8" t="s">
        <v>45</v>
      </c>
      <c r="C40" s="9">
        <v>-42304.4</v>
      </c>
      <c r="D40" s="9">
        <v>29505</v>
      </c>
      <c r="E40" s="9">
        <v>94805.8</v>
      </c>
      <c r="F40" s="10">
        <v>2585906.19</v>
      </c>
      <c r="G40" s="10">
        <v>2766183.34</v>
      </c>
      <c r="H40" s="10">
        <v>1161797</v>
      </c>
      <c r="I40" s="31">
        <v>0.43</v>
      </c>
      <c r="J40" s="10">
        <f t="shared" si="1"/>
        <v>1111939.6617000001</v>
      </c>
      <c r="K40" s="12">
        <f t="shared" si="0"/>
        <v>40766.493999999999</v>
      </c>
    </row>
    <row r="41" spans="2:11" x14ac:dyDescent="0.25">
      <c r="B41" s="8" t="s">
        <v>46</v>
      </c>
      <c r="C41" s="9">
        <v>9825.1</v>
      </c>
      <c r="D41" s="9">
        <v>13874.8</v>
      </c>
      <c r="E41" s="9">
        <v>29956.1</v>
      </c>
      <c r="F41" s="10">
        <v>1000882.58</v>
      </c>
      <c r="G41" s="10">
        <v>1098055.6499999999</v>
      </c>
      <c r="H41" s="10">
        <v>505105.6</v>
      </c>
      <c r="I41" s="31">
        <v>0.46</v>
      </c>
      <c r="J41" s="10">
        <f t="shared" si="1"/>
        <v>460405.98680000001</v>
      </c>
      <c r="K41" s="11">
        <f t="shared" si="0"/>
        <v>13779.806</v>
      </c>
    </row>
    <row r="42" spans="2:11" x14ac:dyDescent="0.25">
      <c r="B42" s="8" t="s">
        <v>47</v>
      </c>
      <c r="C42" s="9">
        <v>73400</v>
      </c>
      <c r="D42" s="9">
        <v>81310</v>
      </c>
      <c r="E42" s="9">
        <v>322630</v>
      </c>
      <c r="F42" s="10">
        <v>8271756.8499999996</v>
      </c>
      <c r="G42" s="10">
        <v>8481702.7699999996</v>
      </c>
      <c r="H42" s="10">
        <v>2374876.7999999998</v>
      </c>
      <c r="I42" s="31">
        <v>0.28000000000000003</v>
      </c>
      <c r="J42" s="10">
        <f t="shared" si="1"/>
        <v>2316091.9180000001</v>
      </c>
      <c r="K42" s="11">
        <f t="shared" si="0"/>
        <v>90336.4</v>
      </c>
    </row>
    <row r="43" spans="2:11" x14ac:dyDescent="0.25">
      <c r="B43" s="8" t="s">
        <v>48</v>
      </c>
      <c r="C43" s="9">
        <v>-19023.7</v>
      </c>
      <c r="D43" s="9">
        <v>-36983.4</v>
      </c>
      <c r="E43" s="9">
        <v>-306222.00000000006</v>
      </c>
      <c r="F43" s="10">
        <v>349080.46</v>
      </c>
      <c r="G43" s="10">
        <v>618758.82999999996</v>
      </c>
      <c r="H43" s="10">
        <v>389818.1</v>
      </c>
      <c r="I43" s="31">
        <v>0.62</v>
      </c>
      <c r="J43" s="10">
        <f t="shared" si="1"/>
        <v>216429.88520000002</v>
      </c>
      <c r="K43" s="11">
        <f t="shared" si="0"/>
        <v>-189857.64</v>
      </c>
    </row>
    <row r="44" spans="2:11" x14ac:dyDescent="0.25">
      <c r="B44" s="8" t="s">
        <v>49</v>
      </c>
      <c r="C44" s="9">
        <v>19510.599999999999</v>
      </c>
      <c r="D44" s="9">
        <v>7105</v>
      </c>
      <c r="E44" s="9">
        <v>89777.600000000006</v>
      </c>
      <c r="F44" s="10">
        <v>439084.69</v>
      </c>
      <c r="G44" s="10">
        <v>670939.22</v>
      </c>
      <c r="H44" s="10">
        <v>420592.2</v>
      </c>
      <c r="I44" s="31">
        <v>0.62680100000000005</v>
      </c>
      <c r="J44" s="10">
        <f t="shared" si="1"/>
        <v>275218.72277669003</v>
      </c>
      <c r="K44" s="11">
        <f t="shared" si="0"/>
        <v>56272.6895</v>
      </c>
    </row>
    <row r="45" spans="2:11" x14ac:dyDescent="0.25">
      <c r="B45" s="8" t="s">
        <v>50</v>
      </c>
      <c r="C45" s="9">
        <v>8979</v>
      </c>
      <c r="D45" s="9">
        <v>9593</v>
      </c>
      <c r="E45" s="9">
        <v>43590</v>
      </c>
      <c r="F45" s="10">
        <v>635796.53</v>
      </c>
      <c r="G45" s="10">
        <v>805595.1</v>
      </c>
      <c r="H45" s="10">
        <v>526201.20000000007</v>
      </c>
      <c r="I45" s="31">
        <v>0.65315000000000001</v>
      </c>
      <c r="J45" s="10">
        <f t="shared" si="1"/>
        <v>415270.5035695</v>
      </c>
      <c r="K45" s="11">
        <f t="shared" si="0"/>
        <v>28470.808499999999</v>
      </c>
    </row>
    <row r="46" spans="2:11" x14ac:dyDescent="0.25">
      <c r="B46" s="8" t="s">
        <v>51</v>
      </c>
      <c r="C46" s="9">
        <v>3314.6</v>
      </c>
      <c r="D46" s="9">
        <v>3661.9</v>
      </c>
      <c r="E46" s="9">
        <v>14388.8</v>
      </c>
      <c r="F46" s="10">
        <v>962360.2</v>
      </c>
      <c r="G46" s="10">
        <v>1028544.66</v>
      </c>
      <c r="H46" s="10">
        <v>483416</v>
      </c>
      <c r="I46" s="31">
        <v>0.47</v>
      </c>
      <c r="J46" s="10">
        <f t="shared" si="1"/>
        <v>452309.29399999994</v>
      </c>
      <c r="K46" s="11">
        <f t="shared" si="0"/>
        <v>6762.7359999999999</v>
      </c>
    </row>
    <row r="47" spans="2:11" x14ac:dyDescent="0.25">
      <c r="B47" s="8" t="s">
        <v>52</v>
      </c>
      <c r="C47" s="9">
        <v>5100</v>
      </c>
      <c r="D47" s="9">
        <v>1780</v>
      </c>
      <c r="E47" s="9">
        <v>11150</v>
      </c>
      <c r="F47" s="10">
        <v>402792.9</v>
      </c>
      <c r="G47" s="10">
        <v>493629.45</v>
      </c>
      <c r="H47" s="10">
        <v>355413.2</v>
      </c>
      <c r="I47" s="31">
        <v>0.71999199999999997</v>
      </c>
      <c r="J47" s="10">
        <f t="shared" si="1"/>
        <v>290007.66565679997</v>
      </c>
      <c r="K47" s="11">
        <f t="shared" si="0"/>
        <v>8027.9107999999997</v>
      </c>
    </row>
    <row r="48" spans="2:11" x14ac:dyDescent="0.25">
      <c r="B48" s="8" t="s">
        <v>53</v>
      </c>
      <c r="C48" s="9">
        <v>6320.4</v>
      </c>
      <c r="D48" s="9">
        <v>12078.1</v>
      </c>
      <c r="E48" s="9">
        <v>30104.9</v>
      </c>
      <c r="F48" s="10">
        <v>1160644.19</v>
      </c>
      <c r="G48" s="10">
        <v>1267985.79</v>
      </c>
      <c r="H48" s="10">
        <v>481824.89999999997</v>
      </c>
      <c r="I48" s="31">
        <v>0.38</v>
      </c>
      <c r="J48" s="10">
        <f t="shared" si="1"/>
        <v>441044.79219999997</v>
      </c>
      <c r="K48" s="11">
        <f t="shared" si="0"/>
        <v>11439.861999999999</v>
      </c>
    </row>
    <row r="49" spans="2:11" x14ac:dyDescent="0.25">
      <c r="B49" s="8" t="s">
        <v>54</v>
      </c>
      <c r="C49" s="9">
        <v>15330</v>
      </c>
      <c r="D49" s="9">
        <v>13510</v>
      </c>
      <c r="E49" s="9">
        <v>68830</v>
      </c>
      <c r="F49" s="10">
        <v>544755.17000000004</v>
      </c>
      <c r="G49" s="10">
        <v>620214.26</v>
      </c>
      <c r="H49" s="10">
        <v>303905</v>
      </c>
      <c r="I49" s="31">
        <v>0.49</v>
      </c>
      <c r="J49" s="10">
        <f t="shared" si="1"/>
        <v>266930.03330000001</v>
      </c>
      <c r="K49" s="11">
        <f t="shared" si="0"/>
        <v>33726.699999999997</v>
      </c>
    </row>
    <row r="50" spans="2:11" x14ac:dyDescent="0.25">
      <c r="B50" s="8" t="s">
        <v>55</v>
      </c>
      <c r="C50" s="9">
        <v>21206</v>
      </c>
      <c r="D50" s="9">
        <v>23874</v>
      </c>
      <c r="E50" s="9">
        <v>92700</v>
      </c>
      <c r="F50" s="10">
        <v>1515177.02</v>
      </c>
      <c r="G50" s="10">
        <v>1801619.97</v>
      </c>
      <c r="H50" s="10">
        <v>450353.5</v>
      </c>
      <c r="I50" s="31">
        <v>0.25999800000000001</v>
      </c>
      <c r="J50" s="10">
        <f t="shared" si="1"/>
        <v>393942.99484596</v>
      </c>
      <c r="K50" s="11">
        <f t="shared" si="0"/>
        <v>24101.814600000002</v>
      </c>
    </row>
    <row r="51" spans="2:11" x14ac:dyDescent="0.25">
      <c r="B51" s="8" t="s">
        <v>56</v>
      </c>
      <c r="C51" s="9">
        <v>12656.7</v>
      </c>
      <c r="D51" s="9">
        <v>955.6</v>
      </c>
      <c r="E51" s="9">
        <v>5536.7000000000007</v>
      </c>
      <c r="F51" s="10">
        <v>177538.96</v>
      </c>
      <c r="G51" s="10">
        <v>389160.95</v>
      </c>
      <c r="H51" s="10">
        <v>310978.2</v>
      </c>
      <c r="I51" s="31">
        <v>0.79928100000000002</v>
      </c>
      <c r="J51" s="10">
        <f t="shared" si="1"/>
        <v>141903.51748775999</v>
      </c>
      <c r="K51" s="11">
        <f t="shared" si="0"/>
        <v>4425.3791000000001</v>
      </c>
    </row>
    <row r="52" spans="2:11" ht="13" thickBot="1" x14ac:dyDescent="0.3">
      <c r="B52" s="13" t="s">
        <v>57</v>
      </c>
      <c r="C52" s="14">
        <v>3263.8</v>
      </c>
      <c r="D52" s="14">
        <v>5305.7</v>
      </c>
      <c r="E52" s="14">
        <v>17713</v>
      </c>
      <c r="F52" s="15">
        <v>328100.57</v>
      </c>
      <c r="G52" s="15">
        <v>415504.41</v>
      </c>
      <c r="H52" s="15">
        <v>240988.69999999998</v>
      </c>
      <c r="I52" s="45">
        <v>0.62</v>
      </c>
      <c r="J52" s="15">
        <f t="shared" si="1"/>
        <v>203422.35339999999</v>
      </c>
      <c r="K52" s="16">
        <f t="shared" si="0"/>
        <v>10982.06</v>
      </c>
    </row>
    <row r="53" spans="2:11" x14ac:dyDescent="0.25">
      <c r="C53" s="17">
        <f>SUM(C3:C52)</f>
        <v>896931.99999999988</v>
      </c>
      <c r="D53" s="17">
        <v>910194.49999999988</v>
      </c>
      <c r="E53" s="17">
        <f>SUM(E3:E52)</f>
        <v>3555376.6999999997</v>
      </c>
      <c r="F53" s="18">
        <f>SUM(F3:F52)</f>
        <v>80704474.999999985</v>
      </c>
      <c r="G53" s="18"/>
      <c r="H53" s="18">
        <f>SUM(H3:H52)</f>
        <v>47359335.000000007</v>
      </c>
      <c r="J53" s="18">
        <f>SUM(J3:J52)</f>
        <v>44956261.389112756</v>
      </c>
      <c r="K53" s="19">
        <f>SUM(K3:K52)</f>
        <v>1825842.9266999997</v>
      </c>
    </row>
    <row r="54" spans="2:11" x14ac:dyDescent="0.25">
      <c r="B54" s="20"/>
      <c r="C54" s="20" t="s">
        <v>58</v>
      </c>
      <c r="D54" s="21">
        <f>D53/C53-1</f>
        <v>1.4786516703607422E-2</v>
      </c>
      <c r="F54" s="20"/>
      <c r="G54" s="20"/>
      <c r="H54" s="20"/>
      <c r="J54" s="22" t="s">
        <v>59</v>
      </c>
      <c r="K54" s="23" t="s">
        <v>73</v>
      </c>
    </row>
    <row r="55" spans="2:11" x14ac:dyDescent="0.25">
      <c r="D55" s="20"/>
      <c r="E55" s="21"/>
      <c r="I55" s="24">
        <v>43691</v>
      </c>
      <c r="J55" s="25">
        <v>11029.4</v>
      </c>
      <c r="K55" s="25">
        <f>N6</f>
        <v>447.94543303865277</v>
      </c>
    </row>
    <row r="56" spans="2:11" x14ac:dyDescent="0.25">
      <c r="B56" s="26" t="s">
        <v>60</v>
      </c>
      <c r="I56" s="24">
        <v>43615</v>
      </c>
      <c r="J56" s="25">
        <v>11945.9</v>
      </c>
      <c r="K56" s="25">
        <f>'31122018'!K55</f>
        <v>432.72459126531948</v>
      </c>
    </row>
    <row r="57" spans="2:11" x14ac:dyDescent="0.25">
      <c r="B57" t="s">
        <v>61</v>
      </c>
      <c r="J57" s="27">
        <f>J55/J56-1</f>
        <v>-7.6720883315614552E-2</v>
      </c>
      <c r="K57" s="27">
        <f>K55/K56-1</f>
        <v>3.5174432145920864E-2</v>
      </c>
    </row>
    <row r="58" spans="2:11" x14ac:dyDescent="0.25">
      <c r="B58" t="s">
        <v>62</v>
      </c>
      <c r="J58" s="25"/>
      <c r="K58" s="24"/>
    </row>
    <row r="59" spans="2:11" x14ac:dyDescent="0.25">
      <c r="B59" t="s">
        <v>94</v>
      </c>
      <c r="K59" s="28"/>
    </row>
    <row r="60" spans="2:11" ht="25.5" customHeight="1" x14ac:dyDescent="0.25">
      <c r="B60" s="56" t="s">
        <v>96</v>
      </c>
      <c r="C60" s="56"/>
      <c r="D60" s="56"/>
      <c r="E60" s="56"/>
      <c r="F60" s="56"/>
      <c r="G60" s="56"/>
      <c r="H60" s="56"/>
      <c r="I60" s="56"/>
      <c r="J60" s="56"/>
      <c r="K60" s="44"/>
    </row>
    <row r="61" spans="2:11" x14ac:dyDescent="0.25">
      <c r="B61" s="56"/>
      <c r="C61" s="56"/>
      <c r="D61" s="56"/>
      <c r="E61" s="56"/>
      <c r="F61" s="56"/>
      <c r="G61" s="56"/>
      <c r="H61" s="56"/>
      <c r="I61" s="56"/>
      <c r="J61" s="56"/>
      <c r="K61" s="44"/>
    </row>
    <row r="62" spans="2:11" x14ac:dyDescent="0.25">
      <c r="B62" s="56"/>
      <c r="C62" s="56"/>
      <c r="D62" s="56"/>
      <c r="E62" s="56"/>
      <c r="F62" s="56"/>
      <c r="G62" s="56"/>
      <c r="H62" s="56"/>
      <c r="I62" s="56"/>
      <c r="J62" s="56"/>
      <c r="K62" s="44"/>
    </row>
    <row r="63" spans="2:11" x14ac:dyDescent="0.25">
      <c r="B63" s="56"/>
      <c r="C63" s="56"/>
      <c r="D63" s="56"/>
      <c r="E63" s="56"/>
      <c r="F63" s="56"/>
      <c r="G63" s="56"/>
      <c r="H63" s="56"/>
      <c r="I63" s="56"/>
      <c r="J63" s="56"/>
      <c r="K63" s="44"/>
    </row>
  </sheetData>
  <mergeCells count="4">
    <mergeCell ref="B60:J60"/>
    <mergeCell ref="B61:J61"/>
    <mergeCell ref="B62:J62"/>
    <mergeCell ref="B63:J6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2E648-C503-4FC1-913B-61F484C27F3E}">
  <dimension ref="B1:O63"/>
  <sheetViews>
    <sheetView tabSelected="1" topLeftCell="A19" workbookViewId="0">
      <selection activeCell="B58" sqref="B58"/>
    </sheetView>
  </sheetViews>
  <sheetFormatPr defaultRowHeight="12.5" x14ac:dyDescent="0.25"/>
  <cols>
    <col min="1" max="1" width="2.1796875" customWidth="1"/>
    <col min="2" max="2" width="33.54296875" customWidth="1"/>
    <col min="3" max="3" width="12.453125" customWidth="1"/>
    <col min="4" max="4" width="13" customWidth="1"/>
    <col min="5" max="5" width="14.1796875" customWidth="1"/>
    <col min="6" max="7" width="13.1796875" hidden="1" customWidth="1"/>
    <col min="8" max="8" width="11.90625" bestFit="1" customWidth="1"/>
    <col min="9" max="10" width="11.1796875" bestFit="1" customWidth="1"/>
    <col min="11" max="11" width="14.453125" customWidth="1"/>
    <col min="12" max="12" width="12.453125" customWidth="1"/>
    <col min="13" max="13" width="11.26953125" bestFit="1" customWidth="1"/>
    <col min="14" max="14" width="9.453125" bestFit="1" customWidth="1"/>
  </cols>
  <sheetData>
    <row r="1" spans="2:15" x14ac:dyDescent="0.25">
      <c r="C1" s="3"/>
      <c r="D1" s="3" t="s">
        <v>2</v>
      </c>
      <c r="E1" s="3"/>
      <c r="F1" s="3"/>
      <c r="G1" s="3"/>
      <c r="H1" s="3"/>
      <c r="I1" s="3"/>
      <c r="J1" s="3"/>
    </row>
    <row r="2" spans="2:15" ht="63" thickBot="1" x14ac:dyDescent="0.3">
      <c r="B2" s="33" t="s">
        <v>3</v>
      </c>
      <c r="C2" s="33" t="s">
        <v>104</v>
      </c>
      <c r="D2" s="33" t="s">
        <v>105</v>
      </c>
      <c r="E2" s="33" t="s">
        <v>106</v>
      </c>
      <c r="F2" s="33" t="s">
        <v>92</v>
      </c>
      <c r="G2" s="33" t="s">
        <v>72</v>
      </c>
      <c r="H2" s="33" t="s">
        <v>107</v>
      </c>
      <c r="I2" s="33" t="s">
        <v>70</v>
      </c>
      <c r="J2" s="33" t="s">
        <v>103</v>
      </c>
    </row>
    <row r="3" spans="2:15" ht="13" thickTop="1" x14ac:dyDescent="0.25">
      <c r="B3" s="4" t="s">
        <v>8</v>
      </c>
      <c r="C3" s="5">
        <v>39902.199999999997</v>
      </c>
      <c r="D3" s="5">
        <v>37631.300000000003</v>
      </c>
      <c r="E3" s="6">
        <v>640154.18999999994</v>
      </c>
      <c r="F3" s="6">
        <v>309118.5</v>
      </c>
      <c r="G3" s="30">
        <v>0.38745400000000002</v>
      </c>
      <c r="H3" s="6">
        <v>236857.05</v>
      </c>
      <c r="I3" s="7">
        <v>13923.58</v>
      </c>
      <c r="J3" s="7">
        <f>ROUND(H3/I3,2)</f>
        <v>17.010000000000002</v>
      </c>
      <c r="K3" s="22"/>
      <c r="L3" s="41">
        <v>43691</v>
      </c>
      <c r="M3" s="41">
        <v>44043</v>
      </c>
      <c r="N3" s="42" t="s">
        <v>85</v>
      </c>
    </row>
    <row r="4" spans="2:15" x14ac:dyDescent="0.25">
      <c r="B4" s="8" t="s">
        <v>9</v>
      </c>
      <c r="C4" s="9">
        <v>21559.1</v>
      </c>
      <c r="D4" s="9">
        <v>27051.699999999997</v>
      </c>
      <c r="E4" s="10">
        <v>1646055.35</v>
      </c>
      <c r="F4" s="10">
        <v>659621.60000000009</v>
      </c>
      <c r="G4" s="31">
        <v>0.46985100000000002</v>
      </c>
      <c r="H4" s="10">
        <v>773669.06</v>
      </c>
      <c r="I4" s="11">
        <v>12714.68</v>
      </c>
      <c r="J4" s="11">
        <f t="shared" ref="J4:J52" si="0">ROUND(H4/I4,2)</f>
        <v>60.85</v>
      </c>
      <c r="K4" s="39" t="s">
        <v>83</v>
      </c>
      <c r="L4" s="37">
        <v>11029.4</v>
      </c>
      <c r="M4" s="37">
        <f>I55</f>
        <v>11073.45</v>
      </c>
      <c r="N4" s="38">
        <f>ROUND(M4/L4-1,4)</f>
        <v>4.0000000000000001E-3</v>
      </c>
    </row>
    <row r="5" spans="2:15" x14ac:dyDescent="0.25">
      <c r="B5" s="8" t="s">
        <v>10</v>
      </c>
      <c r="C5" s="9">
        <v>50385.9</v>
      </c>
      <c r="D5" s="9">
        <v>18531.100000000002</v>
      </c>
      <c r="E5" s="10">
        <v>1218057.6100000001</v>
      </c>
      <c r="F5" s="10">
        <v>1498527.8</v>
      </c>
      <c r="G5" s="31">
        <v>0.79012300000000002</v>
      </c>
      <c r="H5" s="10">
        <v>974606.87</v>
      </c>
      <c r="I5" s="11">
        <v>14827.33</v>
      </c>
      <c r="J5" s="11">
        <f t="shared" si="0"/>
        <v>65.73</v>
      </c>
      <c r="K5" s="39" t="s">
        <v>82</v>
      </c>
      <c r="L5" s="35">
        <f>'30062019'!N5</f>
        <v>24.622195442828154</v>
      </c>
      <c r="M5" s="35">
        <f>J53</f>
        <v>25.82</v>
      </c>
      <c r="N5" s="38"/>
    </row>
    <row r="6" spans="2:15" x14ac:dyDescent="0.25">
      <c r="B6" s="8" t="s">
        <v>11</v>
      </c>
      <c r="C6" s="9">
        <v>49276.1</v>
      </c>
      <c r="D6" s="9">
        <v>52119.100000000006</v>
      </c>
      <c r="E6" s="10">
        <v>869453.85</v>
      </c>
      <c r="F6" s="10">
        <v>405845.10000000003</v>
      </c>
      <c r="G6" s="31">
        <v>0.450042</v>
      </c>
      <c r="H6" s="10">
        <v>391285.53</v>
      </c>
      <c r="I6" s="11">
        <v>23455.47</v>
      </c>
      <c r="J6" s="11">
        <f t="shared" si="0"/>
        <v>16.68</v>
      </c>
      <c r="K6" s="39" t="s">
        <v>84</v>
      </c>
      <c r="L6" s="35">
        <f>L4/L5</f>
        <v>447.94543303865277</v>
      </c>
      <c r="M6" s="35">
        <f>M4/M5</f>
        <v>428.8710302091402</v>
      </c>
      <c r="N6" s="38">
        <f>ROUND(M6/L6-1,4)</f>
        <v>-4.2599999999999999E-2</v>
      </c>
    </row>
    <row r="7" spans="2:15" x14ac:dyDescent="0.25">
      <c r="B7" s="8" t="s">
        <v>12</v>
      </c>
      <c r="C7" s="9">
        <v>39949.799999999996</v>
      </c>
      <c r="D7" s="9">
        <v>52637.5</v>
      </c>
      <c r="E7" s="10">
        <v>1959282.6</v>
      </c>
      <c r="F7" s="10">
        <v>733638.1</v>
      </c>
      <c r="G7" s="31">
        <v>0.41013500000000003</v>
      </c>
      <c r="H7" s="10">
        <v>862333.17</v>
      </c>
      <c r="I7" s="11">
        <v>23167.18</v>
      </c>
      <c r="J7" s="11">
        <f t="shared" si="0"/>
        <v>37.22</v>
      </c>
    </row>
    <row r="8" spans="2:15" x14ac:dyDescent="0.25">
      <c r="B8" s="8" t="s">
        <v>13</v>
      </c>
      <c r="C8" s="9">
        <v>32190.400000000001</v>
      </c>
      <c r="D8" s="9">
        <v>33691.300000000003</v>
      </c>
      <c r="E8" s="10">
        <v>987399.14</v>
      </c>
      <c r="F8" s="10">
        <v>454774.6</v>
      </c>
      <c r="G8" s="31">
        <v>0.37993300000000002</v>
      </c>
      <c r="H8" s="10">
        <v>375367.67999999999</v>
      </c>
      <c r="I8" s="11">
        <v>12808.02</v>
      </c>
      <c r="J8" s="11">
        <f t="shared" si="0"/>
        <v>29.31</v>
      </c>
      <c r="K8" s="47"/>
      <c r="L8" s="54"/>
      <c r="M8" s="48"/>
      <c r="N8" s="49"/>
      <c r="O8" s="36"/>
    </row>
    <row r="9" spans="2:15" x14ac:dyDescent="0.25">
      <c r="B9" s="8" t="s">
        <v>14</v>
      </c>
      <c r="C9" s="9">
        <v>79613.899999999994</v>
      </c>
      <c r="D9" s="9">
        <v>30553.600000000002</v>
      </c>
      <c r="E9" s="10">
        <v>897636.79</v>
      </c>
      <c r="F9" s="10">
        <v>296636.59999999998</v>
      </c>
      <c r="G9" s="31">
        <v>0.36985899999999999</v>
      </c>
      <c r="H9" s="10">
        <v>332059.19</v>
      </c>
      <c r="I9" s="11">
        <v>11302.57</v>
      </c>
      <c r="J9" s="11">
        <f t="shared" si="0"/>
        <v>29.38</v>
      </c>
      <c r="K9" s="50"/>
      <c r="L9" s="51"/>
      <c r="M9" s="51"/>
      <c r="N9" s="52"/>
    </row>
    <row r="10" spans="2:15" x14ac:dyDescent="0.25">
      <c r="B10" s="8" t="s">
        <v>15</v>
      </c>
      <c r="C10" s="9">
        <v>4095</v>
      </c>
      <c r="D10" s="9">
        <v>-321832</v>
      </c>
      <c r="E10" s="10">
        <v>3027016</v>
      </c>
      <c r="F10" s="10">
        <v>542340.6</v>
      </c>
      <c r="G10" s="31">
        <v>0.36992599999999998</v>
      </c>
      <c r="H10" s="10">
        <v>1332126.17</v>
      </c>
      <c r="I10" s="11">
        <v>-141631.5</v>
      </c>
      <c r="J10" s="11">
        <f t="shared" si="0"/>
        <v>-9.41</v>
      </c>
      <c r="K10" s="50"/>
      <c r="L10" s="53"/>
      <c r="M10" s="53"/>
      <c r="N10" s="52"/>
    </row>
    <row r="11" spans="2:15" x14ac:dyDescent="0.25">
      <c r="B11" s="8" t="s">
        <v>16</v>
      </c>
      <c r="C11" s="9">
        <v>24938</v>
      </c>
      <c r="D11" s="9">
        <v>32987</v>
      </c>
      <c r="E11" s="10">
        <v>355355.98</v>
      </c>
      <c r="F11" s="10">
        <v>223382.7</v>
      </c>
      <c r="G11" s="31">
        <v>0.45987899999999998</v>
      </c>
      <c r="H11" s="10">
        <v>163482.23000000001</v>
      </c>
      <c r="I11" s="11">
        <v>15175.74</v>
      </c>
      <c r="J11" s="11">
        <f t="shared" si="0"/>
        <v>10.77</v>
      </c>
      <c r="K11" s="50"/>
      <c r="L11" s="53"/>
      <c r="M11" s="53"/>
      <c r="N11" s="52"/>
    </row>
    <row r="12" spans="2:15" x14ac:dyDescent="0.25">
      <c r="B12" s="8" t="s">
        <v>86</v>
      </c>
      <c r="C12" s="9">
        <v>11591.099999999999</v>
      </c>
      <c r="D12" s="9">
        <v>14026.3</v>
      </c>
      <c r="E12" s="10">
        <v>920504.72</v>
      </c>
      <c r="F12" s="10">
        <v>341027.2</v>
      </c>
      <c r="G12" s="31">
        <v>0.49001499999999998</v>
      </c>
      <c r="H12" s="10">
        <v>450972.75</v>
      </c>
      <c r="I12" s="11">
        <v>6871.75</v>
      </c>
      <c r="J12" s="11">
        <f t="shared" si="0"/>
        <v>65.63</v>
      </c>
    </row>
    <row r="13" spans="2:15" x14ac:dyDescent="0.25">
      <c r="B13" s="8" t="s">
        <v>17</v>
      </c>
      <c r="C13" s="9">
        <v>15277</v>
      </c>
      <c r="D13" s="9">
        <v>15465.2</v>
      </c>
      <c r="E13" s="10">
        <v>580723.25</v>
      </c>
      <c r="F13" s="10">
        <v>286788.59999999998</v>
      </c>
      <c r="G13" s="31">
        <v>0.62967899999999999</v>
      </c>
      <c r="H13" s="10">
        <v>365913.14</v>
      </c>
      <c r="I13" s="11">
        <v>9744.61</v>
      </c>
      <c r="J13" s="11">
        <f t="shared" si="0"/>
        <v>37.549999999999997</v>
      </c>
    </row>
    <row r="14" spans="2:15" x14ac:dyDescent="0.25">
      <c r="B14" s="8" t="s">
        <v>18</v>
      </c>
      <c r="C14" s="9">
        <v>174629.3</v>
      </c>
      <c r="D14" s="9">
        <v>167141.9</v>
      </c>
      <c r="E14" s="10">
        <v>796840.77</v>
      </c>
      <c r="F14" s="10">
        <v>422603.5</v>
      </c>
      <c r="G14" s="31">
        <v>0.289825</v>
      </c>
      <c r="H14" s="10">
        <v>271282.84999999998</v>
      </c>
      <c r="I14" s="11">
        <v>56903.13</v>
      </c>
      <c r="J14" s="11">
        <f t="shared" si="0"/>
        <v>4.7699999999999996</v>
      </c>
    </row>
    <row r="15" spans="2:15" x14ac:dyDescent="0.25">
      <c r="B15" s="8" t="s">
        <v>19</v>
      </c>
      <c r="C15" s="9">
        <v>19501</v>
      </c>
      <c r="D15" s="9">
        <v>20260</v>
      </c>
      <c r="E15" s="10">
        <v>751616.17</v>
      </c>
      <c r="F15" s="10">
        <v>355642.2</v>
      </c>
      <c r="G15" s="31">
        <v>0.73004599999999997</v>
      </c>
      <c r="H15" s="10">
        <v>548754.97</v>
      </c>
      <c r="I15" s="11">
        <v>14791.83</v>
      </c>
      <c r="J15" s="11">
        <f t="shared" si="0"/>
        <v>37.1</v>
      </c>
    </row>
    <row r="16" spans="2:15" x14ac:dyDescent="0.25">
      <c r="B16" s="8" t="s">
        <v>20</v>
      </c>
      <c r="C16" s="9">
        <v>22027.300000000003</v>
      </c>
      <c r="D16" s="9">
        <v>18274.399999999998</v>
      </c>
      <c r="E16" s="10">
        <v>563554.24</v>
      </c>
      <c r="F16" s="10">
        <v>283406.8</v>
      </c>
      <c r="G16" s="31">
        <v>0.50990000000000002</v>
      </c>
      <c r="H16" s="10">
        <v>287432.39</v>
      </c>
      <c r="I16" s="11">
        <v>9320.58</v>
      </c>
      <c r="J16" s="11">
        <f t="shared" si="0"/>
        <v>30.84</v>
      </c>
    </row>
    <row r="17" spans="2:10" x14ac:dyDescent="0.25">
      <c r="B17" s="8" t="s">
        <v>21</v>
      </c>
      <c r="C17" s="9">
        <v>65457.399999999994</v>
      </c>
      <c r="D17" s="9">
        <v>94220.5</v>
      </c>
      <c r="E17" s="10">
        <v>435792.46</v>
      </c>
      <c r="F17" s="10">
        <v>321077</v>
      </c>
      <c r="G17" s="31">
        <v>0.40992499999999998</v>
      </c>
      <c r="H17" s="10">
        <v>178674.91</v>
      </c>
      <c r="I17" s="11">
        <v>38630.410000000003</v>
      </c>
      <c r="J17" s="11">
        <f t="shared" si="0"/>
        <v>4.63</v>
      </c>
    </row>
    <row r="18" spans="2:10" x14ac:dyDescent="0.25">
      <c r="B18" s="8" t="s">
        <v>22</v>
      </c>
      <c r="C18" s="9">
        <v>17364.800000000003</v>
      </c>
      <c r="D18" s="9">
        <v>44251.9</v>
      </c>
      <c r="E18" s="10">
        <v>416506.61</v>
      </c>
      <c r="F18" s="10">
        <v>355576.60000000003</v>
      </c>
      <c r="G18" s="31">
        <v>0.59970900000000005</v>
      </c>
      <c r="H18" s="10">
        <v>249893.14</v>
      </c>
      <c r="I18" s="11">
        <v>26549.99</v>
      </c>
      <c r="J18" s="11">
        <f t="shared" si="0"/>
        <v>9.41</v>
      </c>
    </row>
    <row r="19" spans="2:10" x14ac:dyDescent="0.25">
      <c r="B19" s="8" t="s">
        <v>23</v>
      </c>
      <c r="C19" s="9">
        <v>101200</v>
      </c>
      <c r="D19" s="9">
        <v>110570</v>
      </c>
      <c r="E19" s="10">
        <v>1914015.83</v>
      </c>
      <c r="F19" s="10">
        <v>641973.6</v>
      </c>
      <c r="G19" s="31">
        <v>0.39983200000000002</v>
      </c>
      <c r="H19" s="10">
        <v>765985.31</v>
      </c>
      <c r="I19" s="11">
        <v>44249.89</v>
      </c>
      <c r="J19" s="11">
        <f t="shared" si="0"/>
        <v>17.309999999999999</v>
      </c>
    </row>
    <row r="20" spans="2:10" x14ac:dyDescent="0.25">
      <c r="B20" s="8" t="s">
        <v>24</v>
      </c>
      <c r="C20" s="9">
        <v>223324.4</v>
      </c>
      <c r="D20" s="9">
        <v>272539.59999999998</v>
      </c>
      <c r="E20" s="10">
        <v>5679189.8799999999</v>
      </c>
      <c r="F20" s="10">
        <v>4985790.3000000007</v>
      </c>
      <c r="G20" s="31">
        <v>0.78970300000000004</v>
      </c>
      <c r="H20" s="10">
        <v>4483640.9000000004</v>
      </c>
      <c r="I20" s="11">
        <v>215166.2</v>
      </c>
      <c r="J20" s="11">
        <f t="shared" si="0"/>
        <v>20.84</v>
      </c>
    </row>
    <row r="21" spans="2:10" x14ac:dyDescent="0.25">
      <c r="B21" s="8" t="s">
        <v>25</v>
      </c>
      <c r="C21" s="9">
        <v>34440.9</v>
      </c>
      <c r="D21" s="9">
        <v>36381.100000000006</v>
      </c>
      <c r="E21" s="10">
        <v>534676.81000000006</v>
      </c>
      <c r="F21" s="10">
        <v>326094.59999999998</v>
      </c>
      <c r="G21" s="31">
        <v>0.64983999999999997</v>
      </c>
      <c r="H21" s="10">
        <v>347441.55</v>
      </c>
      <c r="I21" s="11">
        <v>23641.02</v>
      </c>
      <c r="J21" s="11">
        <f t="shared" si="0"/>
        <v>14.7</v>
      </c>
    </row>
    <row r="22" spans="2:10" x14ac:dyDescent="0.25">
      <c r="B22" s="8" t="s">
        <v>26</v>
      </c>
      <c r="C22" s="9">
        <v>54956.7</v>
      </c>
      <c r="D22" s="9">
        <v>37670</v>
      </c>
      <c r="E22" s="10">
        <v>366369.01</v>
      </c>
      <c r="F22" s="10">
        <v>300749.5</v>
      </c>
      <c r="G22" s="31">
        <v>0.64971900000000005</v>
      </c>
      <c r="H22" s="10">
        <v>238139.86</v>
      </c>
      <c r="I22" s="11">
        <v>24485.5</v>
      </c>
      <c r="J22" s="11">
        <f t="shared" si="0"/>
        <v>9.73</v>
      </c>
    </row>
    <row r="23" spans="2:10" x14ac:dyDescent="0.25">
      <c r="B23" s="8" t="s">
        <v>28</v>
      </c>
      <c r="C23" s="9">
        <v>60540</v>
      </c>
      <c r="D23" s="9">
        <v>67480</v>
      </c>
      <c r="E23" s="10">
        <v>5195794.96</v>
      </c>
      <c r="F23" s="10">
        <v>1255598.5</v>
      </c>
      <c r="G23" s="31">
        <v>0.32989400000000002</v>
      </c>
      <c r="H23" s="10">
        <v>1974064.36</v>
      </c>
      <c r="I23" s="11">
        <v>25638.01</v>
      </c>
      <c r="J23" s="11">
        <f t="shared" si="0"/>
        <v>77</v>
      </c>
    </row>
    <row r="24" spans="2:10" x14ac:dyDescent="0.25">
      <c r="B24" s="8" t="s">
        <v>29</v>
      </c>
      <c r="C24" s="9">
        <v>162317.6</v>
      </c>
      <c r="D24" s="9">
        <v>214345.7</v>
      </c>
      <c r="E24" s="10">
        <v>3091766.74</v>
      </c>
      <c r="F24" s="10">
        <v>3291738.5999999996</v>
      </c>
      <c r="G24" s="31">
        <v>0.99772300000000003</v>
      </c>
      <c r="H24" s="10">
        <v>3082877.91</v>
      </c>
      <c r="I24" s="11">
        <v>213729.46</v>
      </c>
      <c r="J24" s="11">
        <f t="shared" si="0"/>
        <v>14.42</v>
      </c>
    </row>
    <row r="25" spans="2:10" x14ac:dyDescent="0.25">
      <c r="B25" s="8" t="s">
        <v>30</v>
      </c>
      <c r="C25" s="9">
        <v>42542.400000000001</v>
      </c>
      <c r="D25" s="9">
        <v>95663.099999999991</v>
      </c>
      <c r="E25" s="10">
        <v>2246278.9900000002</v>
      </c>
      <c r="F25" s="10">
        <v>2584900.1999999997</v>
      </c>
      <c r="G25" s="31">
        <v>0.99971600000000005</v>
      </c>
      <c r="H25" s="10">
        <v>2246157.69</v>
      </c>
      <c r="I25" s="11">
        <v>95657.93</v>
      </c>
      <c r="J25" s="11">
        <f t="shared" si="0"/>
        <v>23.48</v>
      </c>
    </row>
    <row r="26" spans="2:10" x14ac:dyDescent="0.25">
      <c r="B26" s="8" t="s">
        <v>31</v>
      </c>
      <c r="C26" s="9">
        <v>125923.29999999999</v>
      </c>
      <c r="D26" s="9">
        <v>153062.29999999999</v>
      </c>
      <c r="E26" s="10">
        <v>2388148.2400000002</v>
      </c>
      <c r="F26" s="10">
        <v>2626172.8000000003</v>
      </c>
      <c r="G26" s="31">
        <v>0.69998300000000002</v>
      </c>
      <c r="H26" s="10">
        <v>1695802.57</v>
      </c>
      <c r="I26" s="11">
        <v>108688.16</v>
      </c>
      <c r="J26" s="11">
        <f t="shared" si="0"/>
        <v>15.6</v>
      </c>
    </row>
    <row r="27" spans="2:10" x14ac:dyDescent="0.25">
      <c r="B27" s="8" t="s">
        <v>33</v>
      </c>
      <c r="C27" s="9">
        <v>173767</v>
      </c>
      <c r="D27" s="9">
        <v>-8931.3999999999942</v>
      </c>
      <c r="E27" s="10">
        <v>833153.06</v>
      </c>
      <c r="F27" s="10">
        <v>231845.40000000002</v>
      </c>
      <c r="G27" s="31">
        <v>0.26</v>
      </c>
      <c r="H27" s="10">
        <v>224951.33</v>
      </c>
      <c r="I27" s="11">
        <v>-2411.48</v>
      </c>
      <c r="J27" s="11">
        <f t="shared" si="0"/>
        <v>-93.28</v>
      </c>
    </row>
    <row r="28" spans="2:10" x14ac:dyDescent="0.25">
      <c r="B28" s="8" t="s">
        <v>34</v>
      </c>
      <c r="C28" s="9">
        <v>33007.5</v>
      </c>
      <c r="D28" s="9">
        <v>44581.8</v>
      </c>
      <c r="E28" s="10">
        <v>363203.19</v>
      </c>
      <c r="F28" s="10">
        <v>371977</v>
      </c>
      <c r="G28" s="31">
        <v>0.87050499999999997</v>
      </c>
      <c r="H28" s="10">
        <v>316033.99</v>
      </c>
      <c r="I28" s="11">
        <v>38791.96</v>
      </c>
      <c r="J28" s="11">
        <f t="shared" si="0"/>
        <v>8.15</v>
      </c>
    </row>
    <row r="29" spans="2:10" x14ac:dyDescent="0.25">
      <c r="B29" s="8" t="s">
        <v>35</v>
      </c>
      <c r="C29" s="9">
        <v>154050</v>
      </c>
      <c r="D29" s="9">
        <v>165950</v>
      </c>
      <c r="E29" s="10">
        <v>4115012.72</v>
      </c>
      <c r="F29" s="10">
        <v>822982.2</v>
      </c>
      <c r="G29" s="31">
        <v>0.86006300000000002</v>
      </c>
      <c r="H29" s="10">
        <v>3538993.24</v>
      </c>
      <c r="I29" s="11">
        <v>142720.32000000001</v>
      </c>
      <c r="J29" s="11">
        <f t="shared" si="0"/>
        <v>24.8</v>
      </c>
    </row>
    <row r="30" spans="2:10" x14ac:dyDescent="0.25">
      <c r="B30" s="8" t="s">
        <v>36</v>
      </c>
      <c r="C30" s="9">
        <v>76390</v>
      </c>
      <c r="D30" s="9">
        <v>40300</v>
      </c>
      <c r="E30" s="10">
        <v>532332.37</v>
      </c>
      <c r="F30" s="10">
        <v>2855859.0999999996</v>
      </c>
      <c r="G30" s="31">
        <v>0.42013800000000001</v>
      </c>
      <c r="H30" s="10">
        <v>223432.14</v>
      </c>
      <c r="I30" s="11">
        <v>16914.84</v>
      </c>
      <c r="J30" s="11">
        <f t="shared" si="0"/>
        <v>13.21</v>
      </c>
    </row>
    <row r="31" spans="2:10" x14ac:dyDescent="0.25">
      <c r="B31" s="8" t="s">
        <v>37</v>
      </c>
      <c r="C31" s="9">
        <v>72041.3</v>
      </c>
      <c r="D31" s="9">
        <v>85933.6</v>
      </c>
      <c r="E31" s="10">
        <v>2704323.14</v>
      </c>
      <c r="F31" s="10">
        <v>313047</v>
      </c>
      <c r="G31" s="31">
        <v>0.700187</v>
      </c>
      <c r="H31" s="10">
        <v>2001677.79</v>
      </c>
      <c r="I31" s="11">
        <v>63606.07</v>
      </c>
      <c r="J31" s="11">
        <f t="shared" si="0"/>
        <v>31.47</v>
      </c>
    </row>
    <row r="32" spans="2:10" x14ac:dyDescent="0.25">
      <c r="B32" s="8" t="s">
        <v>38</v>
      </c>
      <c r="C32" s="9">
        <v>89051.299999999988</v>
      </c>
      <c r="D32" s="9">
        <v>95490.299999999988</v>
      </c>
      <c r="E32" s="10">
        <v>1282445.43</v>
      </c>
      <c r="F32" s="10">
        <v>1851909.2000000002</v>
      </c>
      <c r="G32" s="31">
        <v>0.87969699999999995</v>
      </c>
      <c r="H32" s="10">
        <v>1115491.55</v>
      </c>
      <c r="I32" s="11">
        <v>83058.990000000005</v>
      </c>
      <c r="J32" s="11">
        <f t="shared" si="0"/>
        <v>13.43</v>
      </c>
    </row>
    <row r="33" spans="2:10" x14ac:dyDescent="0.25">
      <c r="B33" s="8" t="s">
        <v>39</v>
      </c>
      <c r="C33" s="9">
        <v>53155.5</v>
      </c>
      <c r="D33" s="9">
        <v>1270.3999999999996</v>
      </c>
      <c r="E33" s="10">
        <v>753965.2</v>
      </c>
      <c r="F33" s="10">
        <v>1664528.2000000002</v>
      </c>
      <c r="G33" s="31">
        <v>0.77022199999999996</v>
      </c>
      <c r="H33" s="10">
        <v>580553.19999999995</v>
      </c>
      <c r="I33" s="11">
        <v>978.21</v>
      </c>
      <c r="J33" s="11">
        <f t="shared" si="0"/>
        <v>593.49</v>
      </c>
    </row>
    <row r="34" spans="2:10" x14ac:dyDescent="0.25">
      <c r="B34" s="8" t="s">
        <v>40</v>
      </c>
      <c r="C34" s="9">
        <v>76491</v>
      </c>
      <c r="D34" s="9">
        <v>56760</v>
      </c>
      <c r="E34" s="10">
        <v>1891504.5</v>
      </c>
      <c r="F34" s="10">
        <v>601674.10000000009</v>
      </c>
      <c r="G34" s="31">
        <v>0.44005499999999997</v>
      </c>
      <c r="H34" s="10">
        <v>832205.23</v>
      </c>
      <c r="I34" s="11">
        <v>24972.7</v>
      </c>
      <c r="J34" s="11">
        <f t="shared" si="0"/>
        <v>33.32</v>
      </c>
    </row>
    <row r="35" spans="2:10" x14ac:dyDescent="0.25">
      <c r="B35" s="8" t="s">
        <v>41</v>
      </c>
      <c r="C35" s="9">
        <v>128800.3</v>
      </c>
      <c r="D35" s="9">
        <v>110129.5</v>
      </c>
      <c r="E35" s="10">
        <v>860826.48</v>
      </c>
      <c r="F35" s="10">
        <v>886066.1</v>
      </c>
      <c r="G35" s="31">
        <v>0.44</v>
      </c>
      <c r="H35" s="10">
        <v>421694.79</v>
      </c>
      <c r="I35" s="11">
        <v>53949.36</v>
      </c>
      <c r="J35" s="11">
        <f t="shared" si="0"/>
        <v>7.82</v>
      </c>
    </row>
    <row r="36" spans="2:10" x14ac:dyDescent="0.25">
      <c r="B36" s="8" t="s">
        <v>102</v>
      </c>
      <c r="C36" s="9">
        <v>16456.400000000001</v>
      </c>
      <c r="D36" s="9">
        <v>20313.2</v>
      </c>
      <c r="E36" s="10">
        <v>1593204.63</v>
      </c>
      <c r="F36" s="10">
        <v>543809.80000000005</v>
      </c>
      <c r="G36" s="31">
        <v>0.36982199999999998</v>
      </c>
      <c r="H36" s="10">
        <v>589425.17000000004</v>
      </c>
      <c r="I36" s="11">
        <v>7515.11</v>
      </c>
      <c r="J36" s="11">
        <f t="shared" si="0"/>
        <v>78.430000000000007</v>
      </c>
    </row>
    <row r="37" spans="2:10" x14ac:dyDescent="0.25">
      <c r="B37" s="8" t="s">
        <v>42</v>
      </c>
      <c r="C37" s="9">
        <v>306921.2</v>
      </c>
      <c r="D37" s="9">
        <v>107581.80000000002</v>
      </c>
      <c r="E37" s="10">
        <v>985664.88</v>
      </c>
      <c r="F37" s="10">
        <v>510860</v>
      </c>
      <c r="G37" s="31">
        <v>0.25013200000000002</v>
      </c>
      <c r="H37" s="10">
        <v>285755.09000000003</v>
      </c>
      <c r="I37" s="11">
        <v>31189.15</v>
      </c>
      <c r="J37" s="11">
        <f t="shared" si="0"/>
        <v>9.16</v>
      </c>
    </row>
    <row r="38" spans="2:10" x14ac:dyDescent="0.25">
      <c r="B38" s="8" t="s">
        <v>43</v>
      </c>
      <c r="C38" s="9">
        <v>100335.2</v>
      </c>
      <c r="D38" s="9">
        <v>110594</v>
      </c>
      <c r="E38" s="10">
        <v>933577.17</v>
      </c>
      <c r="F38" s="10">
        <v>429074.10000000003</v>
      </c>
      <c r="G38" s="31">
        <v>0.45011299999999999</v>
      </c>
      <c r="H38" s="10">
        <v>457387.46</v>
      </c>
      <c r="I38" s="11">
        <v>54183.32</v>
      </c>
      <c r="J38" s="11">
        <f t="shared" si="0"/>
        <v>8.44</v>
      </c>
    </row>
    <row r="39" spans="2:10" x14ac:dyDescent="0.25">
      <c r="B39" s="8" t="s">
        <v>44</v>
      </c>
      <c r="C39" s="9">
        <v>395880</v>
      </c>
      <c r="D39" s="9">
        <v>393540</v>
      </c>
      <c r="E39" s="10">
        <v>13977287.93</v>
      </c>
      <c r="F39" s="10">
        <v>4767406.8</v>
      </c>
      <c r="G39" s="31">
        <v>0.54002499999999998</v>
      </c>
      <c r="H39" s="10">
        <v>6553475.0800000001</v>
      </c>
      <c r="I39" s="11">
        <v>184517.53</v>
      </c>
      <c r="J39" s="11">
        <f t="shared" si="0"/>
        <v>35.520000000000003</v>
      </c>
    </row>
    <row r="40" spans="2:10" x14ac:dyDescent="0.25">
      <c r="B40" s="8" t="s">
        <v>108</v>
      </c>
      <c r="C40" s="9">
        <v>10063.9</v>
      </c>
      <c r="D40" s="9">
        <v>15358.5</v>
      </c>
      <c r="E40" s="10">
        <v>783511.48</v>
      </c>
      <c r="F40" s="10">
        <v>1161797</v>
      </c>
      <c r="G40" s="31">
        <v>0.43010300000000001</v>
      </c>
      <c r="H40" s="10">
        <v>289831.08</v>
      </c>
      <c r="I40" s="12">
        <v>5681.31</v>
      </c>
      <c r="J40" s="12">
        <f t="shared" si="0"/>
        <v>51.01</v>
      </c>
    </row>
    <row r="41" spans="2:10" x14ac:dyDescent="0.25">
      <c r="B41" s="8" t="s">
        <v>45</v>
      </c>
      <c r="C41" s="9">
        <v>22996.399999999998</v>
      </c>
      <c r="D41" s="9">
        <v>197678</v>
      </c>
      <c r="E41" s="10">
        <v>1708616.88</v>
      </c>
      <c r="F41" s="10">
        <v>505105.6</v>
      </c>
      <c r="G41" s="31">
        <v>0.45989400000000002</v>
      </c>
      <c r="H41" s="10">
        <v>734807.78</v>
      </c>
      <c r="I41" s="11">
        <v>85013.4</v>
      </c>
      <c r="J41" s="11">
        <f t="shared" si="0"/>
        <v>8.64</v>
      </c>
    </row>
    <row r="42" spans="2:10" x14ac:dyDescent="0.25">
      <c r="B42" s="8" t="s">
        <v>46</v>
      </c>
      <c r="C42" s="9">
        <v>25906.399999999998</v>
      </c>
      <c r="D42" s="9">
        <v>37649.299999999996</v>
      </c>
      <c r="E42" s="10">
        <v>1275786.3899999999</v>
      </c>
      <c r="F42" s="10">
        <v>2374876.7999999998</v>
      </c>
      <c r="G42" s="31">
        <v>0.27996599999999999</v>
      </c>
      <c r="H42" s="10">
        <v>574103.88</v>
      </c>
      <c r="I42" s="11">
        <v>16942.189999999999</v>
      </c>
      <c r="J42" s="11">
        <f t="shared" si="0"/>
        <v>33.89</v>
      </c>
    </row>
    <row r="43" spans="2:10" x14ac:dyDescent="0.25">
      <c r="B43" s="8" t="s">
        <v>47</v>
      </c>
      <c r="C43" s="9">
        <v>314720</v>
      </c>
      <c r="D43" s="9">
        <v>323400</v>
      </c>
      <c r="E43" s="10">
        <v>8562660.4700000007</v>
      </c>
      <c r="F43" s="10">
        <v>389818.1</v>
      </c>
      <c r="G43" s="31">
        <v>0.62</v>
      </c>
      <c r="H43" s="10">
        <v>2397519.2400000002</v>
      </c>
      <c r="I43" s="11">
        <v>90551.03</v>
      </c>
      <c r="J43" s="11">
        <f t="shared" si="0"/>
        <v>26.48</v>
      </c>
    </row>
    <row r="44" spans="2:10" x14ac:dyDescent="0.25">
      <c r="B44" s="8" t="s">
        <v>48</v>
      </c>
      <c r="C44" s="9">
        <v>-288262.30000000005</v>
      </c>
      <c r="D44" s="9">
        <v>-120708.5</v>
      </c>
      <c r="E44" s="10">
        <v>323338.34000000003</v>
      </c>
      <c r="F44" s="10">
        <v>420592.2</v>
      </c>
      <c r="G44" s="31">
        <v>0.62684200000000001</v>
      </c>
      <c r="H44" s="10">
        <v>187536.24</v>
      </c>
      <c r="I44" s="11">
        <v>-70010.929999999993</v>
      </c>
      <c r="J44" s="11">
        <f t="shared" si="0"/>
        <v>-2.68</v>
      </c>
    </row>
    <row r="45" spans="2:10" x14ac:dyDescent="0.25">
      <c r="B45" s="8" t="s">
        <v>49</v>
      </c>
      <c r="C45" s="9">
        <v>102183.2</v>
      </c>
      <c r="D45" s="9">
        <v>15565.4</v>
      </c>
      <c r="E45" s="10">
        <v>441131.93</v>
      </c>
      <c r="F45" s="10">
        <v>526201.20000000007</v>
      </c>
      <c r="G45" s="31">
        <v>0.63985999999999998</v>
      </c>
      <c r="H45" s="10">
        <v>272395.88</v>
      </c>
      <c r="I45" s="11">
        <v>9611.5300000000007</v>
      </c>
      <c r="J45" s="11">
        <f t="shared" si="0"/>
        <v>28.34</v>
      </c>
    </row>
    <row r="46" spans="2:10" x14ac:dyDescent="0.25">
      <c r="B46" s="8" t="s">
        <v>50</v>
      </c>
      <c r="C46" s="9">
        <v>42976</v>
      </c>
      <c r="D46" s="9">
        <v>40330</v>
      </c>
      <c r="E46" s="10">
        <v>658832.61</v>
      </c>
      <c r="F46" s="10">
        <v>483416</v>
      </c>
      <c r="G46" s="31">
        <v>0.46979700000000002</v>
      </c>
      <c r="H46" s="10">
        <v>421594.23</v>
      </c>
      <c r="I46" s="11">
        <v>25807.61</v>
      </c>
      <c r="J46" s="11">
        <f t="shared" si="0"/>
        <v>16.34</v>
      </c>
    </row>
    <row r="47" spans="2:10" x14ac:dyDescent="0.25">
      <c r="B47" s="8" t="s">
        <v>51</v>
      </c>
      <c r="C47" s="9">
        <v>14041.499999999998</v>
      </c>
      <c r="D47" s="9">
        <v>15009.5</v>
      </c>
      <c r="E47" s="10">
        <v>926182.91</v>
      </c>
      <c r="F47" s="10">
        <v>355413.2</v>
      </c>
      <c r="G47" s="31">
        <v>0.71990100000000001</v>
      </c>
      <c r="H47" s="10">
        <v>435259.66</v>
      </c>
      <c r="I47" s="11">
        <v>7053.71</v>
      </c>
      <c r="J47" s="11">
        <f t="shared" si="0"/>
        <v>61.71</v>
      </c>
    </row>
    <row r="48" spans="2:10" x14ac:dyDescent="0.25">
      <c r="B48" s="8" t="s">
        <v>52</v>
      </c>
      <c r="C48" s="9">
        <v>14910</v>
      </c>
      <c r="D48" s="9">
        <v>17690</v>
      </c>
      <c r="E48" s="10">
        <v>365366.54</v>
      </c>
      <c r="F48" s="10">
        <v>481824.89999999997</v>
      </c>
      <c r="G48" s="31">
        <v>0.36156300000000002</v>
      </c>
      <c r="H48" s="10">
        <v>262971.11</v>
      </c>
      <c r="I48" s="11">
        <v>12732.31</v>
      </c>
      <c r="J48" s="11">
        <f t="shared" si="0"/>
        <v>20.65</v>
      </c>
    </row>
    <row r="49" spans="2:10" x14ac:dyDescent="0.25">
      <c r="B49" s="8" t="s">
        <v>53</v>
      </c>
      <c r="C49" s="9">
        <v>24497</v>
      </c>
      <c r="D49" s="9">
        <v>58148.4</v>
      </c>
      <c r="E49" s="10">
        <v>1189406.4099999999</v>
      </c>
      <c r="F49" s="10">
        <v>303905</v>
      </c>
      <c r="G49" s="31">
        <v>0.49008299999999999</v>
      </c>
      <c r="H49" s="10">
        <v>475688.82</v>
      </c>
      <c r="I49" s="11">
        <v>23255.75</v>
      </c>
      <c r="J49" s="11">
        <f t="shared" si="0"/>
        <v>20.45</v>
      </c>
    </row>
    <row r="50" spans="2:10" x14ac:dyDescent="0.25">
      <c r="B50" s="8" t="s">
        <v>54</v>
      </c>
      <c r="C50" s="9">
        <v>70650</v>
      </c>
      <c r="D50" s="9">
        <v>-66640</v>
      </c>
      <c r="E50" s="10">
        <v>423016.98</v>
      </c>
      <c r="F50" s="10">
        <v>450353.5</v>
      </c>
      <c r="G50" s="31">
        <v>0.26002199999999998</v>
      </c>
      <c r="H50" s="10">
        <v>207326.97</v>
      </c>
      <c r="I50" s="11">
        <v>-32661.26</v>
      </c>
      <c r="J50" s="11">
        <f t="shared" si="0"/>
        <v>-6.35</v>
      </c>
    </row>
    <row r="51" spans="2:10" x14ac:dyDescent="0.25">
      <c r="B51" s="8" t="s">
        <v>55</v>
      </c>
      <c r="C51" s="9">
        <v>90035</v>
      </c>
      <c r="D51" s="9">
        <v>97223</v>
      </c>
      <c r="E51" s="10">
        <v>1604479.07</v>
      </c>
      <c r="F51" s="10">
        <v>310978.2</v>
      </c>
      <c r="G51" s="31">
        <v>0.81970200000000004</v>
      </c>
      <c r="H51" s="10">
        <v>417116.42</v>
      </c>
      <c r="I51" s="11">
        <v>25275.06</v>
      </c>
      <c r="J51" s="11">
        <f t="shared" si="0"/>
        <v>16.5</v>
      </c>
    </row>
    <row r="52" spans="2:10" ht="13" thickBot="1" x14ac:dyDescent="0.3">
      <c r="B52" s="13" t="s">
        <v>57</v>
      </c>
      <c r="C52" s="14">
        <v>15671.099999999999</v>
      </c>
      <c r="D52" s="14">
        <v>5265.4999999999991</v>
      </c>
      <c r="E52" s="15">
        <v>133294.01</v>
      </c>
      <c r="F52" s="15">
        <v>240988.69999999998</v>
      </c>
      <c r="G52" s="45">
        <v>0.63975499999999996</v>
      </c>
      <c r="H52" s="15">
        <v>126629.31</v>
      </c>
      <c r="I52" s="16">
        <v>5002.2299999999996</v>
      </c>
      <c r="J52" s="16">
        <f t="shared" si="0"/>
        <v>25.31</v>
      </c>
    </row>
    <row r="53" spans="2:10" x14ac:dyDescent="0.25">
      <c r="C53" s="17">
        <v>928108.7</v>
      </c>
      <c r="D53" s="17">
        <v>828985.80000000016</v>
      </c>
      <c r="E53" s="18">
        <f>SUM(E3:E52)</f>
        <v>86704314.910000026</v>
      </c>
      <c r="F53" s="18">
        <f>SUM(F3:F52)</f>
        <v>47359335.000000007</v>
      </c>
      <c r="H53" s="18">
        <f>SUM(H3:H52)</f>
        <v>46572677.93</v>
      </c>
      <c r="I53" s="19">
        <f>SUM(I3:I52)</f>
        <v>1804051.5600000005</v>
      </c>
      <c r="J53" s="55">
        <f>ROUND(H53/I53,2)</f>
        <v>25.82</v>
      </c>
    </row>
    <row r="54" spans="2:10" x14ac:dyDescent="0.25">
      <c r="B54" s="20"/>
      <c r="C54" s="20" t="s">
        <v>58</v>
      </c>
      <c r="D54" s="21">
        <f>D53/C53-1</f>
        <v>-0.10680095984446625</v>
      </c>
      <c r="F54" s="20"/>
      <c r="G54" s="20"/>
      <c r="I54" s="22" t="s">
        <v>59</v>
      </c>
      <c r="J54" s="22" t="s">
        <v>73</v>
      </c>
    </row>
    <row r="55" spans="2:10" x14ac:dyDescent="0.25">
      <c r="D55" s="20"/>
      <c r="E55" s="21"/>
      <c r="H55" s="24">
        <v>44043</v>
      </c>
      <c r="I55" s="25">
        <v>11073.45</v>
      </c>
      <c r="J55" s="25">
        <f>M6</f>
        <v>428.8710302091402</v>
      </c>
    </row>
    <row r="56" spans="2:10" x14ac:dyDescent="0.25">
      <c r="B56" s="26" t="s">
        <v>60</v>
      </c>
      <c r="H56" s="24">
        <v>43691</v>
      </c>
      <c r="I56" s="25">
        <v>11029.4</v>
      </c>
      <c r="J56" s="25">
        <v>447.94543303865277</v>
      </c>
    </row>
    <row r="57" spans="2:10" x14ac:dyDescent="0.25">
      <c r="B57" t="s">
        <v>61</v>
      </c>
      <c r="I57" s="27">
        <f>I55/I56-1</f>
        <v>3.9938709267957062E-3</v>
      </c>
      <c r="J57" s="27">
        <f>J55/J56-1</f>
        <v>-4.2581978568507095E-2</v>
      </c>
    </row>
    <row r="58" spans="2:10" x14ac:dyDescent="0.25">
      <c r="B58" t="s">
        <v>109</v>
      </c>
      <c r="I58" s="25"/>
      <c r="J58" s="25"/>
    </row>
    <row r="59" spans="2:10" x14ac:dyDescent="0.25">
      <c r="B59" t="s">
        <v>94</v>
      </c>
    </row>
    <row r="60" spans="2:10" ht="25.5" customHeight="1" x14ac:dyDescent="0.25">
      <c r="B60" s="56" t="s">
        <v>96</v>
      </c>
      <c r="C60" s="56"/>
      <c r="D60" s="56"/>
      <c r="E60" s="56"/>
      <c r="F60" s="56"/>
      <c r="G60" s="56"/>
      <c r="H60" s="56"/>
      <c r="I60" s="56"/>
      <c r="J60" s="46"/>
    </row>
    <row r="61" spans="2:10" x14ac:dyDescent="0.25">
      <c r="B61" s="56"/>
      <c r="C61" s="56"/>
      <c r="D61" s="56"/>
      <c r="E61" s="56"/>
      <c r="F61" s="56"/>
      <c r="G61" s="56"/>
      <c r="H61" s="56"/>
      <c r="I61" s="56"/>
      <c r="J61" s="46"/>
    </row>
    <row r="62" spans="2:10" x14ac:dyDescent="0.25">
      <c r="B62" s="56"/>
      <c r="C62" s="56"/>
      <c r="D62" s="56"/>
      <c r="E62" s="56"/>
      <c r="F62" s="56"/>
      <c r="G62" s="56"/>
      <c r="H62" s="56"/>
      <c r="I62" s="56"/>
      <c r="J62" s="46"/>
    </row>
    <row r="63" spans="2:10" x14ac:dyDescent="0.25">
      <c r="B63" s="56"/>
      <c r="C63" s="56"/>
      <c r="D63" s="56"/>
      <c r="E63" s="56"/>
      <c r="F63" s="56"/>
      <c r="G63" s="56"/>
      <c r="H63" s="56"/>
      <c r="I63" s="56"/>
      <c r="J63" s="46"/>
    </row>
  </sheetData>
  <mergeCells count="4">
    <mergeCell ref="B60:I60"/>
    <mergeCell ref="B61:I61"/>
    <mergeCell ref="B62:I62"/>
    <mergeCell ref="B63:I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30092018</vt:lpstr>
      <vt:lpstr>31122018</vt:lpstr>
      <vt:lpstr>31032019</vt:lpstr>
      <vt:lpstr>30062019</vt:lpstr>
      <vt:lpstr>31032020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dc:creator>
  <cp:lastModifiedBy>Kimi</cp:lastModifiedBy>
  <dcterms:created xsi:type="dcterms:W3CDTF">2018-11-18T12:20:18Z</dcterms:created>
  <dcterms:modified xsi:type="dcterms:W3CDTF">2020-08-15T08:47:56Z</dcterms:modified>
</cp:coreProperties>
</file>