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RC1dZjl9tTED9Sm2msch/IT2Ysw=="/>
    </ext>
  </extLst>
</workbook>
</file>

<file path=xl/sharedStrings.xml><?xml version="1.0" encoding="utf-8"?>
<sst xmlns="http://schemas.openxmlformats.org/spreadsheetml/2006/main" count="48" uniqueCount="45">
  <si>
    <t>`123</t>
  </si>
  <si>
    <t>Shrimp exports MT</t>
  </si>
  <si>
    <t>% y/y</t>
  </si>
  <si>
    <t>. As on March 31, 2022, our processing facilities have a combined approved freezing capacity of 71 metric tons per day of raw and cooked shrimps in block and IQF Forms.</t>
  </si>
  <si>
    <t>Shrimp exports per day MT</t>
  </si>
  <si>
    <t>Capacity MT pre expansion annual</t>
  </si>
  <si>
    <t>Utilization %</t>
  </si>
  <si>
    <t>Capacity MT pre expansion per day</t>
  </si>
  <si>
    <t>Capacity MT post expansion annual MT</t>
  </si>
  <si>
    <t>Capacity MT post expansion per day MT</t>
  </si>
  <si>
    <t>Revenues Rs cr</t>
  </si>
  <si>
    <t>all exports</t>
  </si>
  <si>
    <t>Shrimp price Rs/tonne</t>
  </si>
  <si>
    <t>Shrimp price Rs/kg</t>
  </si>
  <si>
    <t>USDINR</t>
  </si>
  <si>
    <t>Shrimp price $ per kg</t>
  </si>
  <si>
    <t>EBITDA</t>
  </si>
  <si>
    <t>% margin</t>
  </si>
  <si>
    <t>Other income</t>
  </si>
  <si>
    <t>Interest</t>
  </si>
  <si>
    <t>Dep</t>
  </si>
  <si>
    <t>PBT</t>
  </si>
  <si>
    <t>Multiple</t>
  </si>
  <si>
    <t>PAT</t>
  </si>
  <si>
    <t>Mcap Rs cr</t>
  </si>
  <si>
    <t>Current mcap Rs cr</t>
  </si>
  <si>
    <t>New projects Rs cr</t>
  </si>
  <si>
    <t>% upside</t>
  </si>
  <si>
    <t>Capex</t>
  </si>
  <si>
    <t>Odisha</t>
  </si>
  <si>
    <t>Ethanol</t>
  </si>
  <si>
    <t>Debt</t>
  </si>
  <si>
    <t>Gross block plus CWIP sep 22</t>
  </si>
  <si>
    <t>Dep for sep 22 qtr</t>
  </si>
  <si>
    <t>Dep rate %</t>
  </si>
  <si>
    <t>Gross block post expansion</t>
  </si>
  <si>
    <t xml:space="preserve">Depreciation </t>
  </si>
  <si>
    <t>Gross block post expansion ex ethanol</t>
  </si>
  <si>
    <t xml:space="preserve">Depreciation ex ethanol </t>
  </si>
  <si>
    <t>Debt Sep 22</t>
  </si>
  <si>
    <t>Interest for sep 22 qtr</t>
  </si>
  <si>
    <t>Interest rate %</t>
  </si>
  <si>
    <t xml:space="preserve">Debt post expansion </t>
  </si>
  <si>
    <t>Interest cost</t>
  </si>
  <si>
    <t>Interest ex ethanol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</si>
</sst>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??_-;_-@"/>
    <numFmt numFmtId="165" formatCode="_-* #,##0.0_-;\-* #,##0.0_-;_-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>
      <color theme="1"/>
      <name val="Calibri"/>
      <scheme val="minor"/>
    </font>
    <font>
      <sz val="11.0"/>
      <color theme="1"/>
      <name val="Calibri"/>
    </font>
    <font>
      <i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7" xfId="0" applyFont="1" applyNumberFormat="1"/>
    <xf borderId="0" fillId="0" fontId="2" numFmtId="0" xfId="0" applyFont="1"/>
    <xf borderId="0" fillId="0" fontId="3" numFmtId="164" xfId="0" applyFont="1" applyNumberFormat="1"/>
    <xf borderId="0" fillId="0" fontId="3" numFmtId="9" xfId="0" applyFont="1" applyNumberFormat="1"/>
    <xf borderId="0" fillId="0" fontId="4" numFmtId="0" xfId="0" applyFont="1"/>
    <xf borderId="0" fillId="0" fontId="3" numFmtId="3" xfId="0" applyFont="1" applyNumberFormat="1"/>
    <xf borderId="0" fillId="0" fontId="3" numFmtId="1" xfId="0" applyFont="1" applyNumberFormat="1"/>
    <xf borderId="0" fillId="0" fontId="3" numFmtId="165" xfId="0" applyFont="1" applyNumberFormat="1"/>
    <xf borderId="0" fillId="0" fontId="3" numFmtId="9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3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57"/>
    <col customWidth="1" min="2" max="3" width="11.14"/>
    <col customWidth="1" min="4" max="4" width="8.71"/>
    <col customWidth="1" min="5" max="5" width="11.14"/>
    <col customWidth="1" min="6" max="24" width="8.71"/>
  </cols>
  <sheetData>
    <row r="1" ht="14.25" customHeight="1">
      <c r="A1" s="1" t="s">
        <v>0</v>
      </c>
      <c r="B1" s="2">
        <v>44256.0</v>
      </c>
      <c r="C1" s="2">
        <v>44621.0</v>
      </c>
      <c r="E1" s="2">
        <v>45717.0</v>
      </c>
    </row>
    <row r="2" ht="14.25" customHeight="1">
      <c r="A2" s="3" t="s">
        <v>1</v>
      </c>
      <c r="B2" s="4">
        <v>5841.0</v>
      </c>
      <c r="C2" s="4">
        <v>6218.0</v>
      </c>
      <c r="D2" s="4"/>
      <c r="E2" s="4">
        <f>E8*E11</f>
        <v>16000</v>
      </c>
      <c r="F2" s="4"/>
    </row>
    <row r="3" ht="14.25" customHeight="1">
      <c r="A3" s="3" t="s">
        <v>2</v>
      </c>
      <c r="C3" s="5">
        <f>C2/B2-1</f>
        <v>0.06454374251</v>
      </c>
    </row>
    <row r="4" ht="14.25" customHeight="1">
      <c r="H4" s="6" t="s">
        <v>3</v>
      </c>
    </row>
    <row r="5" ht="14.25" customHeight="1">
      <c r="A5" s="3" t="s">
        <v>4</v>
      </c>
      <c r="B5" s="4">
        <f t="shared" ref="B5:C5" si="1">B2/365</f>
        <v>16.00273973</v>
      </c>
      <c r="C5" s="4">
        <f t="shared" si="1"/>
        <v>17.03561644</v>
      </c>
      <c r="E5" s="4">
        <f>E2/365</f>
        <v>43.83561644</v>
      </c>
    </row>
    <row r="6" ht="14.25" customHeight="1">
      <c r="B6" s="4"/>
      <c r="C6" s="4"/>
    </row>
    <row r="7" ht="14.25" customHeight="1">
      <c r="A7" s="3" t="s">
        <v>5</v>
      </c>
      <c r="B7" s="4"/>
      <c r="C7" s="4">
        <v>6500.0</v>
      </c>
    </row>
    <row r="8" ht="14.25" customHeight="1">
      <c r="A8" s="3" t="s">
        <v>6</v>
      </c>
      <c r="B8" s="4"/>
      <c r="C8" s="5">
        <f>C2/C7</f>
        <v>0.9566153846</v>
      </c>
      <c r="E8" s="5">
        <v>0.8</v>
      </c>
    </row>
    <row r="9" ht="14.25" customHeight="1">
      <c r="A9" s="3" t="s">
        <v>7</v>
      </c>
      <c r="B9" s="4"/>
      <c r="C9" s="4">
        <f>C7/365</f>
        <v>17.80821918</v>
      </c>
    </row>
    <row r="10" ht="14.25" customHeight="1">
      <c r="B10" s="4"/>
      <c r="C10" s="4"/>
    </row>
    <row r="11" ht="14.25" customHeight="1">
      <c r="A11" s="3" t="s">
        <v>8</v>
      </c>
      <c r="C11" s="7">
        <v>20000.0</v>
      </c>
      <c r="E11" s="7">
        <f>C11</f>
        <v>20000</v>
      </c>
    </row>
    <row r="12" ht="14.25" customHeight="1">
      <c r="A12" s="3" t="s">
        <v>9</v>
      </c>
      <c r="C12" s="4">
        <f>C11/365</f>
        <v>54.79452055</v>
      </c>
    </row>
    <row r="13" ht="14.25" customHeight="1"/>
    <row r="14" ht="14.25" customHeight="1">
      <c r="A14" s="3" t="s">
        <v>10</v>
      </c>
      <c r="B14" s="3">
        <v>381.0</v>
      </c>
      <c r="C14" s="3">
        <v>441.0</v>
      </c>
      <c r="E14" s="8">
        <f>E16*E2/10000000</f>
        <v>1125.236559</v>
      </c>
      <c r="G14" s="3" t="s">
        <v>11</v>
      </c>
    </row>
    <row r="15" ht="14.25" customHeight="1"/>
    <row r="16" ht="14.25" customHeight="1">
      <c r="A16" s="3" t="s">
        <v>12</v>
      </c>
      <c r="B16" s="4">
        <f t="shared" ref="B16:C16" si="2">B14*10000000/B2</f>
        <v>652285.5675</v>
      </c>
      <c r="C16" s="4">
        <f t="shared" si="2"/>
        <v>709231.2641</v>
      </c>
      <c r="E16" s="4">
        <f>E17*1000</f>
        <v>703272.8491</v>
      </c>
    </row>
    <row r="17" ht="14.25" customHeight="1">
      <c r="A17" s="3" t="s">
        <v>13</v>
      </c>
      <c r="B17" s="4">
        <f t="shared" ref="B17:C17" si="3">B16/1000</f>
        <v>652.2855675</v>
      </c>
      <c r="C17" s="4">
        <f t="shared" si="3"/>
        <v>709.2312641</v>
      </c>
      <c r="E17" s="4">
        <f>E18*E19</f>
        <v>703.2728491</v>
      </c>
    </row>
    <row r="18" ht="14.25" customHeight="1">
      <c r="A18" s="3" t="s">
        <v>14</v>
      </c>
      <c r="B18" s="3">
        <v>74.2</v>
      </c>
      <c r="C18" s="3">
        <v>74.5</v>
      </c>
      <c r="E18" s="3">
        <v>80.0</v>
      </c>
    </row>
    <row r="19" ht="14.25" customHeight="1">
      <c r="A19" s="3" t="s">
        <v>15</v>
      </c>
      <c r="B19" s="9">
        <f t="shared" ref="B19:C19" si="4">B17/B18</f>
        <v>8.790910614</v>
      </c>
      <c r="C19" s="9">
        <f t="shared" si="4"/>
        <v>9.519882739</v>
      </c>
      <c r="E19" s="9">
        <f>B19</f>
        <v>8.790910614</v>
      </c>
    </row>
    <row r="20" ht="14.25" customHeight="1"/>
    <row r="21" ht="14.25" customHeight="1">
      <c r="A21" s="3" t="s">
        <v>16</v>
      </c>
      <c r="E21" s="4">
        <f>E22*E14</f>
        <v>112.5236559</v>
      </c>
    </row>
    <row r="22" ht="14.25" customHeight="1">
      <c r="A22" s="3" t="s">
        <v>17</v>
      </c>
      <c r="E22" s="10">
        <v>0.1</v>
      </c>
    </row>
    <row r="23" ht="14.25" customHeight="1">
      <c r="E23" s="5"/>
    </row>
    <row r="24" ht="14.25" customHeight="1">
      <c r="A24" s="3" t="s">
        <v>18</v>
      </c>
      <c r="E24" s="9">
        <f>25*8%</f>
        <v>2</v>
      </c>
    </row>
    <row r="25" ht="14.25" customHeight="1">
      <c r="A25" s="3" t="s">
        <v>19</v>
      </c>
      <c r="E25" s="4">
        <f>B58</f>
        <v>13.39534884</v>
      </c>
    </row>
    <row r="26" ht="14.25" customHeight="1">
      <c r="A26" s="3" t="s">
        <v>20</v>
      </c>
      <c r="E26" s="4">
        <f>B50</f>
        <v>23.08571429</v>
      </c>
    </row>
    <row r="27" ht="14.25" customHeight="1"/>
    <row r="28" ht="14.25" customHeight="1">
      <c r="A28" s="3" t="s">
        <v>21</v>
      </c>
      <c r="E28" s="4">
        <f>E21-E25-E26+E24</f>
        <v>78.04259273</v>
      </c>
      <c r="G28" s="3" t="s">
        <v>22</v>
      </c>
      <c r="H28" s="11">
        <v>15.0</v>
      </c>
    </row>
    <row r="29" ht="14.25" customHeight="1">
      <c r="A29" s="3" t="s">
        <v>23</v>
      </c>
      <c r="E29" s="4">
        <f>E28*0.75</f>
        <v>58.53194455</v>
      </c>
      <c r="G29" s="3" t="s">
        <v>24</v>
      </c>
      <c r="H29" s="4">
        <f>E29*H28</f>
        <v>877.9791682</v>
      </c>
    </row>
    <row r="30" ht="14.25" customHeight="1">
      <c r="G30" s="3" t="s">
        <v>25</v>
      </c>
      <c r="H30" s="4">
        <v>295.0</v>
      </c>
    </row>
    <row r="31" ht="14.25" customHeight="1">
      <c r="A31" s="3" t="s">
        <v>26</v>
      </c>
      <c r="G31" s="3" t="s">
        <v>27</v>
      </c>
      <c r="H31" s="5">
        <f>H29/H30-1</f>
        <v>1.97620057</v>
      </c>
    </row>
    <row r="32" ht="14.25" customHeight="1">
      <c r="A32" s="3" t="s">
        <v>28</v>
      </c>
    </row>
    <row r="33" ht="14.25" customHeight="1">
      <c r="A33" s="3" t="s">
        <v>29</v>
      </c>
      <c r="B33" s="3">
        <v>38.0</v>
      </c>
    </row>
    <row r="34" ht="14.25" customHeight="1">
      <c r="A34" s="3" t="s">
        <v>30</v>
      </c>
      <c r="B34" s="3">
        <f>156-18</f>
        <v>138</v>
      </c>
    </row>
    <row r="35" ht="14.25" customHeight="1"/>
    <row r="36" ht="14.25" customHeight="1"/>
    <row r="37" ht="14.25" customHeight="1">
      <c r="A37" s="3" t="s">
        <v>26</v>
      </c>
    </row>
    <row r="38" ht="14.25" customHeight="1">
      <c r="A38" s="3" t="s">
        <v>31</v>
      </c>
    </row>
    <row r="39" ht="14.25" customHeight="1">
      <c r="A39" s="3" t="s">
        <v>29</v>
      </c>
      <c r="B39" s="3">
        <v>20.0</v>
      </c>
    </row>
    <row r="40" ht="14.25" customHeight="1">
      <c r="A40" s="3" t="s">
        <v>30</v>
      </c>
      <c r="B40" s="3">
        <v>125.0</v>
      </c>
    </row>
    <row r="41" ht="14.25" customHeight="1"/>
    <row r="42" ht="14.25" customHeight="1">
      <c r="A42" s="12" t="s">
        <v>32</v>
      </c>
      <c r="B42" s="3">
        <f>91+91</f>
        <v>182</v>
      </c>
    </row>
    <row r="43" ht="14.25" customHeight="1">
      <c r="A43" s="3" t="s">
        <v>33</v>
      </c>
      <c r="B43" s="3">
        <v>2.6</v>
      </c>
    </row>
    <row r="44" ht="14.25" customHeight="1">
      <c r="A44" s="3" t="s">
        <v>34</v>
      </c>
      <c r="B44" s="5">
        <f>B43*4/91</f>
        <v>0.1142857143</v>
      </c>
    </row>
    <row r="45" ht="14.25" customHeight="1"/>
    <row r="46" ht="14.25" customHeight="1">
      <c r="A46" s="3" t="s">
        <v>35</v>
      </c>
      <c r="B46" s="3">
        <f>B42+B33+B34</f>
        <v>358</v>
      </c>
    </row>
    <row r="47" ht="14.25" customHeight="1">
      <c r="A47" s="3" t="s">
        <v>36</v>
      </c>
      <c r="B47" s="4">
        <f>B46*B44</f>
        <v>40.91428571</v>
      </c>
    </row>
    <row r="48" ht="14.25" customHeight="1"/>
    <row r="49" ht="14.25" customHeight="1">
      <c r="A49" s="11" t="s">
        <v>37</v>
      </c>
      <c r="B49" s="4">
        <f>B42+B39</f>
        <v>202</v>
      </c>
      <c r="E49" s="3">
        <f>B49*7</f>
        <v>1414</v>
      </c>
    </row>
    <row r="50" ht="14.25" customHeight="1">
      <c r="A50" s="3" t="s">
        <v>38</v>
      </c>
      <c r="B50" s="4">
        <f>B44*(B42+B39)</f>
        <v>23.08571429</v>
      </c>
    </row>
    <row r="51" ht="14.25" customHeight="1"/>
    <row r="52" ht="14.25" customHeight="1">
      <c r="A52" s="3" t="s">
        <v>39</v>
      </c>
      <c r="B52" s="3">
        <v>172.0</v>
      </c>
    </row>
    <row r="53" ht="14.25" customHeight="1">
      <c r="A53" s="3" t="s">
        <v>40</v>
      </c>
      <c r="B53" s="3">
        <v>3.0</v>
      </c>
    </row>
    <row r="54" ht="14.25" customHeight="1">
      <c r="A54" s="3" t="s">
        <v>41</v>
      </c>
      <c r="B54" s="5">
        <f>B53*4/B52</f>
        <v>0.06976744186</v>
      </c>
    </row>
    <row r="55" ht="14.25" customHeight="1">
      <c r="A55" s="3" t="s">
        <v>42</v>
      </c>
      <c r="B55" s="3">
        <f>B52+B40+B39</f>
        <v>317</v>
      </c>
    </row>
    <row r="56" ht="14.25" customHeight="1">
      <c r="A56" s="3" t="s">
        <v>43</v>
      </c>
      <c r="B56" s="8">
        <f>B55*B54</f>
        <v>22.11627907</v>
      </c>
    </row>
    <row r="57" ht="14.25" customHeight="1"/>
    <row r="58" ht="14.25" customHeight="1">
      <c r="A58" s="3" t="s">
        <v>44</v>
      </c>
      <c r="B58" s="4">
        <f>B54*(B52+B39)</f>
        <v>13.39534884</v>
      </c>
    </row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2023-02-11T13:27:59Z</dcterms:created>
  <dc:creator>Arjun Bhatia</dc:creator>
</cp:coreProperties>
</file>