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bandham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8" i="1"/>
  <c r="E9" i="1"/>
  <c r="C10" i="1"/>
  <c r="D10" i="1"/>
  <c r="E10" i="1" l="1"/>
  <c r="E13" i="1" s="1"/>
  <c r="E14" i="1" s="1"/>
  <c r="E12" i="1"/>
  <c r="F10" i="1" s="1"/>
  <c r="E16" i="1" l="1"/>
  <c r="E17" i="1" s="1"/>
  <c r="F16" i="1"/>
  <c r="F17" i="1" s="1"/>
  <c r="F8" i="1"/>
  <c r="F9" i="1"/>
  <c r="F12" i="1" l="1"/>
  <c r="F13" i="1"/>
</calcChain>
</file>

<file path=xl/comments1.xml><?xml version="1.0" encoding="utf-8"?>
<comments xmlns="http://schemas.openxmlformats.org/spreadsheetml/2006/main">
  <authors>
    <author>sambandham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Revenue = Rent = 36.25 Cr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rental yield = 12%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80% stake in Emirates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land value in balance sheet = 50.0693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Real : Book =57.65/14.07 
=4.095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20% drop in land value.</t>
        </r>
      </text>
    </comment>
  </commentList>
</comments>
</file>

<file path=xl/sharedStrings.xml><?xml version="1.0" encoding="utf-8"?>
<sst xmlns="http://schemas.openxmlformats.org/spreadsheetml/2006/main" count="22" uniqueCount="22">
  <si>
    <t>Majestic Auto - Sum of Parts valuation</t>
  </si>
  <si>
    <t>CMP (Rs)</t>
  </si>
  <si>
    <t>No. of shares (Cr)</t>
  </si>
  <si>
    <t>Mkt Cap (Cr)</t>
  </si>
  <si>
    <t>Asset Value(Cr)</t>
  </si>
  <si>
    <t>weight(%)</t>
  </si>
  <si>
    <t>Remarks</t>
  </si>
  <si>
    <t>Hero Motocorp</t>
  </si>
  <si>
    <t>emirates technologies pvt ltd</t>
  </si>
  <si>
    <t>Building named Majestic knowledge boulvevard located at sector 62 in Noida city.this property/company was acquired for 73.2 crore in 2015</t>
  </si>
  <si>
    <t>Land</t>
  </si>
  <si>
    <r>
      <t xml:space="preserve">As per book, land is worth 64.14 Cr but 14.07 Cr of this 64.14 Cr was sold for 57.65 Cr. i.e., 57.65/14.07 = 4.1 times. Hence remaining 64.14-14.07=50.07 Cr value in book = 4.1 X 50.07 = </t>
    </r>
    <r>
      <rPr>
        <b/>
        <sz val="12"/>
        <color theme="1"/>
        <rFont val="Calibri"/>
        <family val="2"/>
        <scheme val="minor"/>
      </rPr>
      <t>205 Cr</t>
    </r>
    <r>
      <rPr>
        <sz val="11"/>
        <color theme="1"/>
        <rFont val="Calibri"/>
        <family val="2"/>
        <scheme val="minor"/>
      </rPr>
      <t>.</t>
    </r>
  </si>
  <si>
    <t>Liability</t>
  </si>
  <si>
    <t xml:space="preserve">Discount </t>
  </si>
  <si>
    <t>Gain (%)</t>
  </si>
  <si>
    <t>Total Assets (Cr)</t>
  </si>
  <si>
    <t>NAV (Cr)</t>
  </si>
  <si>
    <t>Value/share (Rs)</t>
  </si>
  <si>
    <t>Dis. Value/share (Rs)</t>
  </si>
  <si>
    <t>As per FY20 balance sheet, Liabilities = current + non current =33.96+219.72 Cr = 253.</t>
  </si>
  <si>
    <t>Hero motocorp valued at 13 P/E of FY20.</t>
  </si>
  <si>
    <t>conservative
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</si>
</sst>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0" xfId="0" applyFill="1" applyBorder="1" applyAlignment="1"/>
    <xf numFmtId="0" fontId="0" fillId="0" borderId="5" xfId="0" applyBorder="1"/>
    <xf numFmtId="1" fontId="0" fillId="2" borderId="5" xfId="0" applyNumberFormat="1" applyFill="1" applyBorder="1"/>
    <xf numFmtId="0" fontId="0" fillId="0" borderId="0" xfId="0" applyBorder="1"/>
    <xf numFmtId="1" fontId="0" fillId="2" borderId="0" xfId="0" applyNumberFormat="1" applyFill="1" applyBorder="1"/>
    <xf numFmtId="1" fontId="0" fillId="0" borderId="0" xfId="0" applyNumberFormat="1" applyBorder="1" applyAlignment="1">
      <alignment horizontal="right" vertical="center"/>
    </xf>
    <xf numFmtId="0" fontId="0" fillId="0" borderId="6" xfId="0" applyBorder="1"/>
    <xf numFmtId="0" fontId="0" fillId="0" borderId="7" xfId="0" applyBorder="1"/>
    <xf numFmtId="1" fontId="0" fillId="2" borderId="10" xfId="0" applyNumberFormat="1" applyFill="1" applyBorder="1"/>
    <xf numFmtId="9" fontId="0" fillId="0" borderId="5" xfId="0" applyNumberFormat="1" applyBorder="1"/>
    <xf numFmtId="1" fontId="0" fillId="0" borderId="12" xfId="0" applyNumberFormat="1" applyBorder="1"/>
    <xf numFmtId="1" fontId="0" fillId="0" borderId="11" xfId="0" applyNumberFormat="1" applyBorder="1"/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9" fontId="0" fillId="0" borderId="15" xfId="0" applyNumberFormat="1" applyBorder="1"/>
    <xf numFmtId="9" fontId="0" fillId="0" borderId="10" xfId="0" applyNumberFormat="1" applyBorder="1"/>
    <xf numFmtId="1" fontId="1" fillId="0" borderId="15" xfId="0" applyNumberFormat="1" applyFont="1" applyFill="1" applyBorder="1"/>
    <xf numFmtId="0" fontId="0" fillId="0" borderId="0" xfId="0" applyFill="1" applyBorder="1"/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5" fillId="3" borderId="16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 vertical="center"/>
    </xf>
    <xf numFmtId="1" fontId="0" fillId="0" borderId="22" xfId="0" applyNumberFormat="1" applyBorder="1"/>
    <xf numFmtId="1" fontId="0" fillId="0" borderId="9" xfId="0" applyNumberFormat="1" applyBorder="1"/>
    <xf numFmtId="1" fontId="0" fillId="0" borderId="14" xfId="0" applyNumberFormat="1" applyFont="1" applyFill="1" applyBorder="1"/>
    <xf numFmtId="1" fontId="0" fillId="0" borderId="19" xfId="0" applyNumberFormat="1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6" xfId="0" applyBorder="1" applyAlignment="1">
      <alignment wrapText="1"/>
    </xf>
    <xf numFmtId="0" fontId="1" fillId="0" borderId="0" xfId="0" applyFont="1"/>
    <xf numFmtId="0" fontId="0" fillId="0" borderId="27" xfId="0" applyBorder="1"/>
    <xf numFmtId="0" fontId="0" fillId="0" borderId="28" xfId="0" applyBorder="1"/>
    <xf numFmtId="1" fontId="0" fillId="2" borderId="28" xfId="0" applyNumberFormat="1" applyFill="1" applyBorder="1"/>
    <xf numFmtId="1" fontId="0" fillId="2" borderId="29" xfId="0" applyNumberForma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J13" sqref="J13"/>
    </sheetView>
  </sheetViews>
  <sheetFormatPr defaultRowHeight="15" x14ac:dyDescent="0.25"/>
  <cols>
    <col min="2" max="2" width="27.42578125" bestFit="1" customWidth="1"/>
    <col min="4" max="4" width="12" bestFit="1" customWidth="1"/>
    <col min="5" max="5" width="14.85546875" bestFit="1" customWidth="1"/>
  </cols>
  <sheetData>
    <row r="1" spans="2:7" ht="15.75" thickBot="1" x14ac:dyDescent="0.3"/>
    <row r="2" spans="2:7" ht="15.75" thickBot="1" x14ac:dyDescent="0.3">
      <c r="B2" s="1" t="s">
        <v>0</v>
      </c>
      <c r="C2" s="2"/>
      <c r="D2" s="2"/>
      <c r="E2" s="2"/>
      <c r="F2" s="3"/>
      <c r="G2" s="4"/>
    </row>
    <row r="3" spans="2:7" x14ac:dyDescent="0.25">
      <c r="B3" s="5" t="s">
        <v>1</v>
      </c>
      <c r="C3" s="5">
        <v>76.8</v>
      </c>
      <c r="D3" s="9"/>
      <c r="E3" s="23"/>
      <c r="F3" s="33"/>
      <c r="G3" s="6"/>
    </row>
    <row r="4" spans="2:7" x14ac:dyDescent="0.25">
      <c r="B4" s="7" t="s">
        <v>2</v>
      </c>
      <c r="C4" s="7">
        <v>1.04</v>
      </c>
      <c r="D4" s="9"/>
      <c r="E4" s="23"/>
      <c r="F4" s="33"/>
      <c r="G4" s="6"/>
    </row>
    <row r="5" spans="2:7" x14ac:dyDescent="0.25">
      <c r="B5" s="7" t="s">
        <v>3</v>
      </c>
      <c r="C5" s="8">
        <f>C3*C4</f>
        <v>79.872</v>
      </c>
      <c r="D5" s="9"/>
      <c r="E5" s="23"/>
      <c r="F5" s="34"/>
      <c r="G5" s="6"/>
    </row>
    <row r="6" spans="2:7" ht="15.75" thickBot="1" x14ac:dyDescent="0.3">
      <c r="B6" s="9"/>
      <c r="C6" s="10"/>
      <c r="D6" s="9"/>
      <c r="E6" s="9"/>
      <c r="F6" s="11"/>
      <c r="G6" s="6"/>
    </row>
    <row r="7" spans="2:7" ht="25.5" customHeight="1" x14ac:dyDescent="0.25">
      <c r="B7" s="41"/>
      <c r="C7" s="39"/>
      <c r="D7" s="44" t="s">
        <v>21</v>
      </c>
      <c r="E7" s="12" t="s">
        <v>4</v>
      </c>
      <c r="F7" s="13" t="s">
        <v>5</v>
      </c>
      <c r="G7" s="45" t="s">
        <v>6</v>
      </c>
    </row>
    <row r="8" spans="2:7" x14ac:dyDescent="0.25">
      <c r="B8" s="42" t="s">
        <v>7</v>
      </c>
      <c r="C8" s="40">
        <v>9.2100000000000001E-2</v>
      </c>
      <c r="D8" s="7">
        <v>2400</v>
      </c>
      <c r="E8" s="8">
        <f>C8*D8*0.8</f>
        <v>176.83199999999999</v>
      </c>
      <c r="F8" s="14">
        <f>E8*100/$E$12</f>
        <v>30.354913942265334</v>
      </c>
      <c r="G8" t="s">
        <v>20</v>
      </c>
    </row>
    <row r="9" spans="2:7" x14ac:dyDescent="0.25">
      <c r="B9" s="42" t="s">
        <v>8</v>
      </c>
      <c r="C9" s="40">
        <v>36.25</v>
      </c>
      <c r="D9" s="15">
        <v>0.12</v>
      </c>
      <c r="E9" s="8">
        <f>0.8*C9/D9</f>
        <v>241.66666666666669</v>
      </c>
      <c r="F9" s="14">
        <f t="shared" ref="F9:F10" si="0">E9*100/$E$12</f>
        <v>41.484408191847571</v>
      </c>
      <c r="G9" t="s">
        <v>9</v>
      </c>
    </row>
    <row r="10" spans="2:7" ht="15.75" x14ac:dyDescent="0.25">
      <c r="B10" s="42" t="s">
        <v>10</v>
      </c>
      <c r="C10" s="40">
        <f>64.1461-14.0768</f>
        <v>50.069300000000005</v>
      </c>
      <c r="D10" s="7">
        <f>57.6524/14.0768</f>
        <v>4.0955614912480112</v>
      </c>
      <c r="E10" s="8">
        <f>C10*D10*0.8</f>
        <v>164.04951757899528</v>
      </c>
      <c r="F10" s="14">
        <f t="shared" si="0"/>
        <v>28.160677865887092</v>
      </c>
      <c r="G10" t="s">
        <v>11</v>
      </c>
    </row>
    <row r="11" spans="2:7" ht="15.75" thickBot="1" x14ac:dyDescent="0.3">
      <c r="B11" s="43" t="s">
        <v>12</v>
      </c>
      <c r="C11" s="46"/>
      <c r="D11" s="47"/>
      <c r="E11" s="48">
        <v>-253</v>
      </c>
      <c r="F11" s="49"/>
      <c r="G11" t="s">
        <v>19</v>
      </c>
    </row>
    <row r="12" spans="2:7" x14ac:dyDescent="0.25">
      <c r="B12" s="23"/>
      <c r="C12" s="50" t="s">
        <v>15</v>
      </c>
      <c r="D12" s="51"/>
      <c r="E12" s="35">
        <f>SUM(E8:E10)</f>
        <v>582.54818424566201</v>
      </c>
      <c r="F12" s="36">
        <f>SUM(F7:F10)</f>
        <v>100</v>
      </c>
    </row>
    <row r="13" spans="2:7" x14ac:dyDescent="0.25">
      <c r="C13" s="30" t="s">
        <v>16</v>
      </c>
      <c r="D13" s="31"/>
      <c r="E13" s="16">
        <f>SUM(E8:E11)</f>
        <v>329.54818424566201</v>
      </c>
      <c r="F13" s="17">
        <f>SUM(F8:F10)</f>
        <v>100</v>
      </c>
    </row>
    <row r="14" spans="2:7" x14ac:dyDescent="0.25">
      <c r="C14" s="24" t="s">
        <v>17</v>
      </c>
      <c r="D14" s="25"/>
      <c r="E14" s="18">
        <f>E13/$C$4</f>
        <v>316.87325408236734</v>
      </c>
      <c r="F14" s="19"/>
    </row>
    <row r="15" spans="2:7" x14ac:dyDescent="0.25">
      <c r="C15" s="26" t="s">
        <v>13</v>
      </c>
      <c r="D15" s="27"/>
      <c r="E15" s="20">
        <v>0.5</v>
      </c>
      <c r="F15" s="21">
        <v>0.3</v>
      </c>
    </row>
    <row r="16" spans="2:7" x14ac:dyDescent="0.25">
      <c r="C16" s="24" t="s">
        <v>18</v>
      </c>
      <c r="D16" s="25"/>
      <c r="E16" s="22">
        <f>E14*(1-E15)</f>
        <v>158.43662704118367</v>
      </c>
      <c r="F16" s="37">
        <f>E14*(1-F15)</f>
        <v>221.81127785765713</v>
      </c>
    </row>
    <row r="17" spans="3:6" ht="15.75" thickBot="1" x14ac:dyDescent="0.3">
      <c r="C17" s="28" t="s">
        <v>14</v>
      </c>
      <c r="D17" s="29"/>
      <c r="E17" s="32">
        <f>(E16-$C$3)*100/$C$3</f>
        <v>106.29769145987459</v>
      </c>
      <c r="F17" s="38">
        <f>(F16-$C$3)*100/$C$3</f>
        <v>188.81676804382442</v>
      </c>
    </row>
  </sheetData>
  <mergeCells count="8">
    <mergeCell ref="C12:D12"/>
    <mergeCell ref="C17:D17"/>
    <mergeCell ref="C13:D13"/>
    <mergeCell ref="C14:D14"/>
    <mergeCell ref="E14:F14"/>
    <mergeCell ref="C15:D15"/>
    <mergeCell ref="C16:D16"/>
    <mergeCell ref="B2:F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sambandham</dc:creator>
  <cp:lastModifiedBy>sambandham</cp:lastModifiedBy>
  <dcterms:created xsi:type="dcterms:W3CDTF">2020-07-15T15:17:50Z</dcterms:created>
  <dcterms:modified xsi:type="dcterms:W3CDTF">2020-07-15T15:34:48Z</dcterms:modified>
</cp:coreProperties>
</file>