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i\Downloads\"/>
    </mc:Choice>
  </mc:AlternateContent>
  <xr:revisionPtr revIDLastSave="0" documentId="8_{6DF32257-C45C-4A26-A42A-E2F04B1988AA}" xr6:coauthVersionLast="47" xr6:coauthVersionMax="47" xr10:uidLastSave="{00000000-0000-0000-0000-000000000000}"/>
  <bookViews>
    <workbookView xWindow="-110" yWindow="-110" windowWidth="22780" windowHeight="14660" xr2:uid="{5B202717-FB46-42AF-8D30-3A800A643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I10" i="1"/>
  <c r="H11" i="1"/>
  <c r="J10" i="1"/>
  <c r="H10" i="1"/>
  <c r="D10" i="1"/>
  <c r="C10" i="1"/>
  <c r="C11" i="1"/>
  <c r="D11" i="1" s="1"/>
  <c r="C9" i="1"/>
  <c r="D9" i="1" s="1"/>
  <c r="B11" i="1"/>
  <c r="B10" i="1"/>
  <c r="B9" i="1"/>
  <c r="E10" i="1" l="1"/>
  <c r="E11" i="1"/>
  <c r="B12" i="1"/>
  <c r="E9" i="1"/>
  <c r="H12" i="1"/>
  <c r="H13" i="1" s="1"/>
  <c r="K11" i="1" s="1"/>
  <c r="E12" i="1" l="1"/>
  <c r="K10" i="1"/>
  <c r="K12" i="1" s="1"/>
</calcChain>
</file>

<file path=xl/sharedStrings.xml><?xml version="1.0" encoding="utf-8"?>
<sst xmlns="http://schemas.openxmlformats.org/spreadsheetml/2006/main" count="26" uniqueCount="14">
  <si>
    <t xml:space="preserve">Coupon </t>
  </si>
  <si>
    <t>Trade date</t>
  </si>
  <si>
    <t>Maturity date</t>
  </si>
  <si>
    <t>Coupon payment date</t>
  </si>
  <si>
    <t>Cash flows</t>
  </si>
  <si>
    <t>Days</t>
  </si>
  <si>
    <t>Years (365)</t>
  </si>
  <si>
    <t>Face Value</t>
  </si>
  <si>
    <t>YTM / Discount rate</t>
  </si>
  <si>
    <t>IRR (using XIRR function)</t>
  </si>
  <si>
    <t>Discount factor</t>
  </si>
  <si>
    <t>Bond price</t>
  </si>
  <si>
    <t>ISIN: INE669E08284 YTM computations, 16 April buy</t>
  </si>
  <si>
    <t>ISIN: INE669E08284 YTM computations, 16 Sept 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</si>
</sst>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b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15" fontId="0" fillId="0" borderId="0" xfId="0" applyNumberFormat="1"/>
    <xf numFmtId="43" fontId="0" fillId="0" borderId="0" xfId="1" applyFont="1"/>
    <xf numFmtId="10" fontId="0" fillId="0" borderId="0" xfId="2" applyNumberFormat="1" applyFont="1"/>
    <xf numFmtId="15" fontId="2" fillId="0" borderId="0" xfId="0" applyNumberFormat="1" applyFont="1"/>
    <xf numFmtId="0" fontId="0" fillId="0" borderId="0" xfId="0" applyAlignment="1">
      <alignment wrapText="1"/>
    </xf>
    <xf numFmtId="15" fontId="0" fillId="0" borderId="1" xfId="0" applyNumberForma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4579-E51F-4EAA-B263-C506E64B88D0}">
  <dimension ref="A1:K13"/>
  <sheetViews>
    <sheetView tabSelected="1" workbookViewId="0">
      <selection activeCell="A26" sqref="A26"/>
    </sheetView>
  </sheetViews>
  <sheetFormatPr defaultRowHeight="12.5" x14ac:dyDescent="0.25"/>
  <cols>
    <col min="1" max="1" width="18.08984375" bestFit="1" customWidth="1"/>
    <col min="2" max="2" width="8.90625" bestFit="1" customWidth="1"/>
    <col min="4" max="4" width="10.6328125" bestFit="1" customWidth="1"/>
    <col min="6" max="6" width="3.54296875" customWidth="1"/>
    <col min="7" max="7" width="18.08984375" bestFit="1" customWidth="1"/>
    <col min="10" max="10" width="10.6328125" bestFit="1" customWidth="1"/>
  </cols>
  <sheetData>
    <row r="1" spans="1:11" x14ac:dyDescent="0.25">
      <c r="A1" s="12" t="s">
        <v>12</v>
      </c>
      <c r="B1" s="12"/>
      <c r="C1" s="12"/>
      <c r="D1" s="12"/>
      <c r="E1" s="12"/>
      <c r="G1" s="12" t="s">
        <v>13</v>
      </c>
      <c r="H1" s="12"/>
      <c r="I1" s="12"/>
      <c r="J1" s="12"/>
      <c r="K1" s="12"/>
    </row>
    <row r="2" spans="1:11" x14ac:dyDescent="0.25">
      <c r="A2" t="s">
        <v>0</v>
      </c>
      <c r="B2" s="1">
        <v>8.0399999999999999E-2</v>
      </c>
      <c r="G2" t="s">
        <v>0</v>
      </c>
      <c r="H2" s="1">
        <v>8.0399999999999999E-2</v>
      </c>
    </row>
    <row r="3" spans="1:11" x14ac:dyDescent="0.25">
      <c r="A3" t="s">
        <v>1</v>
      </c>
      <c r="B3" s="2">
        <v>44090</v>
      </c>
      <c r="G3" t="s">
        <v>1</v>
      </c>
      <c r="H3" s="2">
        <v>44090</v>
      </c>
    </row>
    <row r="4" spans="1:11" x14ac:dyDescent="0.25">
      <c r="A4" t="s">
        <v>2</v>
      </c>
      <c r="B4" s="2">
        <v>44588</v>
      </c>
      <c r="G4" t="s">
        <v>2</v>
      </c>
      <c r="H4" s="2">
        <v>44588</v>
      </c>
    </row>
    <row r="5" spans="1:11" x14ac:dyDescent="0.25">
      <c r="A5" t="s">
        <v>3</v>
      </c>
      <c r="B5" s="2">
        <v>44223</v>
      </c>
      <c r="G5" t="s">
        <v>3</v>
      </c>
      <c r="H5" s="2">
        <v>44223</v>
      </c>
    </row>
    <row r="6" spans="1:11" x14ac:dyDescent="0.25">
      <c r="A6" t="s">
        <v>7</v>
      </c>
      <c r="B6" s="3">
        <v>100</v>
      </c>
      <c r="G6" t="s">
        <v>7</v>
      </c>
      <c r="H6" s="3">
        <v>100</v>
      </c>
    </row>
    <row r="7" spans="1:11" ht="25" x14ac:dyDescent="0.25">
      <c r="A7" s="10" t="s">
        <v>4</v>
      </c>
      <c r="B7" s="10"/>
      <c r="C7" s="10" t="s">
        <v>5</v>
      </c>
      <c r="D7" s="10" t="s">
        <v>6</v>
      </c>
      <c r="E7" s="11" t="s">
        <v>10</v>
      </c>
      <c r="G7" s="10" t="s">
        <v>4</v>
      </c>
      <c r="H7" s="10"/>
      <c r="I7" s="10" t="s">
        <v>5</v>
      </c>
      <c r="J7" s="10" t="s">
        <v>6</v>
      </c>
      <c r="K7" s="11" t="s">
        <v>10</v>
      </c>
    </row>
    <row r="8" spans="1:11" x14ac:dyDescent="0.25">
      <c r="A8" s="5">
        <v>43571</v>
      </c>
      <c r="B8">
        <v>-91.184399999999997</v>
      </c>
      <c r="G8" s="5">
        <v>44090</v>
      </c>
      <c r="H8">
        <v>-90.934820146479822</v>
      </c>
    </row>
    <row r="9" spans="1:11" x14ac:dyDescent="0.25">
      <c r="A9" s="2">
        <v>43857</v>
      </c>
      <c r="B9">
        <f>$B$6*$B$2</f>
        <v>8.0399999999999991</v>
      </c>
      <c r="C9">
        <f>A9-$A$8</f>
        <v>286</v>
      </c>
      <c r="D9">
        <f>ROUND(C9/365,5)</f>
        <v>0.78356000000000003</v>
      </c>
      <c r="E9">
        <f>ROUND(B9/(1+$B$13)^D9,5)</f>
        <v>7.3194800000000004</v>
      </c>
      <c r="G9" s="2"/>
    </row>
    <row r="10" spans="1:11" x14ac:dyDescent="0.25">
      <c r="A10" s="2">
        <v>44223</v>
      </c>
      <c r="B10">
        <f>$B$6*$B$2</f>
        <v>8.0399999999999991</v>
      </c>
      <c r="C10">
        <f t="shared" ref="C10:C11" si="0">A10-$A$8</f>
        <v>652</v>
      </c>
      <c r="D10">
        <f t="shared" ref="D10:D11" si="1">ROUND(C10/365,5)</f>
        <v>1.7863</v>
      </c>
      <c r="E10">
        <f>ROUND(B10/(1+$B$13)^D10,5)</f>
        <v>6.4907899999999996</v>
      </c>
      <c r="G10" s="2">
        <v>44223</v>
      </c>
      <c r="H10">
        <f t="shared" ref="H10" si="2">$B$6*$B$2</f>
        <v>8.0399999999999991</v>
      </c>
      <c r="I10">
        <f>G10-$G$8</f>
        <v>133</v>
      </c>
      <c r="J10">
        <f t="shared" ref="J10:J11" si="3">ROUND(I10/365,5)</f>
        <v>0.36437999999999998</v>
      </c>
      <c r="K10">
        <f>ROUND(H10/(1+$H$13)^J10,5)</f>
        <v>7.5037099999999999</v>
      </c>
    </row>
    <row r="11" spans="1:11" x14ac:dyDescent="0.25">
      <c r="A11" s="7">
        <v>44588</v>
      </c>
      <c r="B11" s="8">
        <f>$B$6*$B$2+100</f>
        <v>108.03999999999999</v>
      </c>
      <c r="C11" s="8">
        <f t="shared" si="0"/>
        <v>1017</v>
      </c>
      <c r="D11" s="8">
        <f t="shared" si="1"/>
        <v>2.7863000000000002</v>
      </c>
      <c r="E11" s="8">
        <f>ROUND(B11/(1+$B$13)^D11,5)</f>
        <v>77.372550000000004</v>
      </c>
      <c r="G11" s="7">
        <v>44588</v>
      </c>
      <c r="H11" s="8">
        <f>$B$6*$B$2+100</f>
        <v>108.03999999999999</v>
      </c>
      <c r="I11" s="8">
        <f>G11-$G$8</f>
        <v>498</v>
      </c>
      <c r="J11" s="8">
        <f t="shared" si="3"/>
        <v>1.3643799999999999</v>
      </c>
      <c r="K11" s="8">
        <f>ROUND(H11/(1+$H$13)^J11,5)</f>
        <v>83.431169999999995</v>
      </c>
    </row>
    <row r="12" spans="1:11" ht="25" x14ac:dyDescent="0.25">
      <c r="A12" s="6" t="s">
        <v>9</v>
      </c>
      <c r="B12" s="4">
        <f>XIRR(B8:B11,A8:A11)</f>
        <v>0.12729226946830743</v>
      </c>
      <c r="D12" s="9" t="s">
        <v>11</v>
      </c>
      <c r="E12" s="9">
        <f>-SUM(E9:E11)</f>
        <v>-91.182820000000007</v>
      </c>
      <c r="G12" s="6" t="s">
        <v>9</v>
      </c>
      <c r="H12" s="4">
        <f>XIRR(H8:H11,G8:G11)</f>
        <v>0.20858271718025212</v>
      </c>
      <c r="J12" s="9" t="s">
        <v>11</v>
      </c>
      <c r="K12" s="9">
        <f>-SUM(K9:K11)</f>
        <v>-90.934879999999993</v>
      </c>
    </row>
    <row r="13" spans="1:11" x14ac:dyDescent="0.25">
      <c r="A13" t="s">
        <v>8</v>
      </c>
      <c r="B13" s="1">
        <v>0.1273</v>
      </c>
      <c r="G13" t="s">
        <v>8</v>
      </c>
      <c r="H13" s="1">
        <f>H12</f>
        <v>0.20858271718025212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2021-08-11T04:18:56Z</dcterms:created>
  <dcterms:modified xsi:type="dcterms:W3CDTF">2021-08-11T04:49:04Z</dcterms:modified>
</cp:coreProperties>
</file>