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dit1\Desktop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F32" i="1"/>
  <c r="B2" i="1"/>
  <c r="B11" i="1" s="1"/>
  <c r="B12" i="1" l="1"/>
  <c r="B13" i="1" s="1"/>
  <c r="B14" i="1" s="1"/>
  <c r="B3" i="1"/>
  <c r="G33" i="1" l="1"/>
  <c r="F33" i="1"/>
  <c r="E33" i="1"/>
  <c r="B5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B15" i="1"/>
  <c r="D12" i="1" l="1"/>
  <c r="D11" i="1"/>
  <c r="B16" i="1"/>
  <c r="G12" i="1" l="1"/>
  <c r="F12" i="1"/>
  <c r="E12" i="1"/>
  <c r="G11" i="1"/>
  <c r="F11" i="1"/>
  <c r="E11" i="1"/>
  <c r="B17" i="1"/>
  <c r="D13" i="1" l="1"/>
  <c r="D14" i="1"/>
  <c r="B18" i="1"/>
  <c r="G13" i="1" l="1"/>
  <c r="F13" i="1"/>
  <c r="E13" i="1"/>
  <c r="G14" i="1"/>
  <c r="F14" i="1"/>
  <c r="E14" i="1"/>
  <c r="D15" i="1"/>
  <c r="B19" i="1"/>
  <c r="G15" i="1" l="1"/>
  <c r="F15" i="1"/>
  <c r="E15" i="1"/>
  <c r="D16" i="1"/>
  <c r="B20" i="1"/>
  <c r="G16" i="1" l="1"/>
  <c r="F16" i="1"/>
  <c r="E16" i="1"/>
  <c r="D17" i="1"/>
  <c r="B21" i="1"/>
  <c r="G17" i="1" l="1"/>
  <c r="F17" i="1"/>
  <c r="E17" i="1"/>
  <c r="D18" i="1"/>
  <c r="B22" i="1"/>
  <c r="G18" i="1" l="1"/>
  <c r="F18" i="1"/>
  <c r="E18" i="1"/>
  <c r="D19" i="1"/>
  <c r="B23" i="1"/>
  <c r="G19" i="1" l="1"/>
  <c r="F19" i="1"/>
  <c r="E19" i="1"/>
  <c r="D20" i="1"/>
  <c r="B24" i="1"/>
  <c r="G20" i="1" l="1"/>
  <c r="F20" i="1"/>
  <c r="E20" i="1"/>
  <c r="D21" i="1"/>
  <c r="B25" i="1"/>
  <c r="B26" i="1" s="1"/>
  <c r="B27" i="1" s="1"/>
  <c r="B28" i="1" s="1"/>
  <c r="B29" i="1" s="1"/>
  <c r="B30" i="1" s="1"/>
  <c r="G21" i="1" l="1"/>
  <c r="F21" i="1"/>
  <c r="E21" i="1"/>
  <c r="D22" i="1"/>
  <c r="G22" i="1" l="1"/>
  <c r="F22" i="1"/>
  <c r="E22" i="1"/>
  <c r="D23" i="1"/>
  <c r="G23" i="1" l="1"/>
  <c r="F23" i="1"/>
  <c r="E23" i="1"/>
  <c r="D24" i="1"/>
  <c r="G24" i="1" l="1"/>
  <c r="F24" i="1"/>
  <c r="E24" i="1"/>
  <c r="D25" i="1"/>
  <c r="G25" i="1" l="1"/>
  <c r="F25" i="1"/>
  <c r="E25" i="1"/>
  <c r="D26" i="1"/>
  <c r="G26" i="1" l="1"/>
  <c r="F26" i="1"/>
  <c r="E26" i="1"/>
  <c r="D27" i="1"/>
  <c r="G27" i="1" l="1"/>
  <c r="F27" i="1"/>
  <c r="E27" i="1"/>
  <c r="D28" i="1"/>
  <c r="G28" i="1" l="1"/>
  <c r="F28" i="1"/>
  <c r="E28" i="1"/>
  <c r="D30" i="1"/>
  <c r="D29" i="1"/>
  <c r="G30" i="1" l="1"/>
  <c r="F30" i="1"/>
  <c r="F31" i="1" s="1"/>
  <c r="F35" i="1" s="1"/>
  <c r="E30" i="1"/>
  <c r="E31" i="1" s="1"/>
  <c r="G29" i="1"/>
  <c r="F29" i="1"/>
  <c r="E29" i="1"/>
  <c r="E34" i="1" l="1"/>
  <c r="E35" i="1"/>
  <c r="G31" i="1"/>
  <c r="G35" i="1" s="1"/>
  <c r="G34" i="1"/>
  <c r="F34" i="1"/>
</calcChain>
</file>

<file path=xl/sharedStrings.xml><?xml version="1.0" encoding="utf-8"?>
<sst xmlns="http://schemas.openxmlformats.org/spreadsheetml/2006/main" count="20" uniqueCount="20">
  <si>
    <t>Total</t>
  </si>
  <si>
    <t>EMI</t>
  </si>
  <si>
    <t>Rent</t>
  </si>
  <si>
    <t>Cash Outflow</t>
  </si>
  <si>
    <t>Rental Yield (Including Deposit Interest)</t>
  </si>
  <si>
    <t>Rent Escalation Per Year</t>
  </si>
  <si>
    <t>Year</t>
  </si>
  <si>
    <t>Total Opportunity Cost of Balance EMI</t>
  </si>
  <si>
    <t>Opportunity Cost of Down Payment</t>
  </si>
  <si>
    <t>Commercial Real Estate Price Appriciation</t>
  </si>
  <si>
    <t>Commercial Property Value (FV)</t>
  </si>
  <si>
    <t>Net FV</t>
  </si>
  <si>
    <t>DownPayment (20%)</t>
  </si>
  <si>
    <t>Loan (80%)</t>
  </si>
  <si>
    <t>Per Year Rent (INR)</t>
  </si>
  <si>
    <t>Opportunity Cost of Balance EMI (FV)</t>
  </si>
  <si>
    <t>A</t>
  </si>
  <si>
    <t>B</t>
  </si>
  <si>
    <t>C</t>
  </si>
  <si>
    <t>Returns on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</si>
</sst>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0" applyNumberFormat="1"/>
    <xf numFmtId="9" fontId="0" fillId="0" borderId="0" xfId="0" applyNumberFormat="1"/>
    <xf numFmtId="9" fontId="0" fillId="0" borderId="0" xfId="2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6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165" fontId="0" fillId="3" borderId="1" xfId="1" applyNumberFormat="1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9" fontId="0" fillId="2" borderId="1" xfId="2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9" fontId="0" fillId="2" borderId="1" xfId="2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165" fontId="0" fillId="4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9" fontId="0" fillId="5" borderId="1" xfId="2" applyFont="1" applyFill="1" applyBorder="1"/>
    <xf numFmtId="9" fontId="2" fillId="2" borderId="1" xfId="0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="70" zoomScaleNormal="70" workbookViewId="0">
      <selection activeCell="J23" sqref="J23"/>
    </sheetView>
  </sheetViews>
  <sheetFormatPr defaultRowHeight="12.75" x14ac:dyDescent="0.2"/>
  <cols>
    <col min="1" max="1" width="23.5703125" customWidth="1"/>
    <col min="2" max="2" width="16" bestFit="1" customWidth="1"/>
    <col min="3" max="3" width="11.28515625" bestFit="1" customWidth="1"/>
    <col min="4" max="4" width="15.85546875" bestFit="1" customWidth="1"/>
    <col min="5" max="6" width="15" bestFit="1" customWidth="1"/>
    <col min="7" max="7" width="14" bestFit="1" customWidth="1"/>
  </cols>
  <sheetData>
    <row r="1" spans="1:7" x14ac:dyDescent="0.2">
      <c r="A1" s="12" t="s">
        <v>12</v>
      </c>
      <c r="B1" s="28">
        <v>2000000</v>
      </c>
    </row>
    <row r="2" spans="1:7" x14ac:dyDescent="0.2">
      <c r="A2" s="12" t="s">
        <v>13</v>
      </c>
      <c r="B2" s="28">
        <f>B1/0.2</f>
        <v>10000000</v>
      </c>
    </row>
    <row r="3" spans="1:7" x14ac:dyDescent="0.2">
      <c r="A3" s="13" t="s">
        <v>0</v>
      </c>
      <c r="B3" s="28">
        <f>SUM(B1:B2)</f>
        <v>12000000</v>
      </c>
      <c r="C3" s="1"/>
    </row>
    <row r="4" spans="1:7" ht="25.5" x14ac:dyDescent="0.2">
      <c r="A4" s="14" t="s">
        <v>4</v>
      </c>
      <c r="B4" s="15">
        <v>7.0000000000000007E-2</v>
      </c>
      <c r="C4" s="1"/>
    </row>
    <row r="5" spans="1:7" x14ac:dyDescent="0.2">
      <c r="A5" s="14" t="s">
        <v>14</v>
      </c>
      <c r="B5" s="16">
        <f>B4*B3</f>
        <v>840000.00000000012</v>
      </c>
      <c r="C5" s="1"/>
    </row>
    <row r="6" spans="1:7" x14ac:dyDescent="0.2">
      <c r="A6" s="14" t="s">
        <v>5</v>
      </c>
      <c r="B6" s="17">
        <v>0.05</v>
      </c>
      <c r="C6" s="1"/>
    </row>
    <row r="7" spans="1:7" ht="25.5" x14ac:dyDescent="0.2">
      <c r="A7" s="14" t="s">
        <v>9</v>
      </c>
      <c r="B7" s="29">
        <v>0.06</v>
      </c>
      <c r="C7" s="2"/>
      <c r="D7" s="2"/>
    </row>
    <row r="8" spans="1:7" ht="5.25" customHeight="1" x14ac:dyDescent="0.2">
      <c r="C8" s="1"/>
    </row>
    <row r="9" spans="1:7" x14ac:dyDescent="0.2">
      <c r="A9" s="4" t="s">
        <v>6</v>
      </c>
      <c r="B9" s="5" t="s">
        <v>1</v>
      </c>
      <c r="C9" s="5" t="s">
        <v>2</v>
      </c>
      <c r="D9" s="5" t="s">
        <v>3</v>
      </c>
      <c r="E9" s="5" t="s">
        <v>15</v>
      </c>
      <c r="F9" s="5"/>
      <c r="G9" s="5"/>
    </row>
    <row r="10" spans="1:7" x14ac:dyDescent="0.2">
      <c r="A10" s="4"/>
      <c r="B10" s="5"/>
      <c r="C10" s="5"/>
      <c r="D10" s="5"/>
      <c r="E10" s="27">
        <v>0.15</v>
      </c>
      <c r="F10" s="27">
        <v>0.12</v>
      </c>
      <c r="G10" s="27">
        <v>0.1</v>
      </c>
    </row>
    <row r="11" spans="1:7" x14ac:dyDescent="0.2">
      <c r="A11" s="6">
        <v>1</v>
      </c>
      <c r="B11" s="7">
        <f>PMT(10%/12,240,B2)*12</f>
        <v>-1158025.9740888095</v>
      </c>
      <c r="C11" s="8">
        <f>B5</f>
        <v>840000.00000000012</v>
      </c>
      <c r="D11" s="8">
        <f>C11+B11</f>
        <v>-318025.97408880934</v>
      </c>
      <c r="E11" s="8">
        <f>D11*1.15^($A$30-A11+1)</f>
        <v>-5204983.9968526</v>
      </c>
      <c r="F11" s="8">
        <f>D11*1.12^($A$30-A11+1)</f>
        <v>-3067771.7573349187</v>
      </c>
      <c r="G11" s="8">
        <f>D11*1.1^($A$30-A11+1)</f>
        <v>-2139519.7245666925</v>
      </c>
    </row>
    <row r="12" spans="1:7" x14ac:dyDescent="0.2">
      <c r="A12" s="6">
        <v>2</v>
      </c>
      <c r="B12" s="7">
        <f>B11</f>
        <v>-1158025.9740888095</v>
      </c>
      <c r="C12" s="8">
        <f>C11*(1+$B$6)</f>
        <v>882000.00000000012</v>
      </c>
      <c r="D12" s="8">
        <f t="shared" ref="D12:D25" si="0">C12+B12</f>
        <v>-276025.97408880934</v>
      </c>
      <c r="E12" s="8">
        <f t="shared" ref="E12:E30" si="1">D12*1.15^($A$30-A12+1)</f>
        <v>-3928338.6316077085</v>
      </c>
      <c r="F12" s="8">
        <f t="shared" ref="F12:F30" si="2">D12*1.12^($A$30-A12+1)</f>
        <v>-2377345.9351940812</v>
      </c>
      <c r="G12" s="8">
        <f t="shared" ref="G12:G30" si="3">D12*1.1^($A$30-A12+1)</f>
        <v>-1688149.7515409244</v>
      </c>
    </row>
    <row r="13" spans="1:7" x14ac:dyDescent="0.2">
      <c r="A13" s="6">
        <v>3</v>
      </c>
      <c r="B13" s="7">
        <f t="shared" ref="B13:B25" si="4">B12</f>
        <v>-1158025.9740888095</v>
      </c>
      <c r="C13" s="8">
        <f t="shared" ref="C13:C30" si="5">C12*(1+$B$6)</f>
        <v>926100.00000000012</v>
      </c>
      <c r="D13" s="8">
        <f t="shared" si="0"/>
        <v>-231925.97408880934</v>
      </c>
      <c r="E13" s="8">
        <f t="shared" si="1"/>
        <v>-2870189.1321889926</v>
      </c>
      <c r="F13" s="8">
        <f t="shared" si="2"/>
        <v>-1783502.8077199822</v>
      </c>
      <c r="G13" s="8">
        <f t="shared" si="3"/>
        <v>-1289489.2387849232</v>
      </c>
    </row>
    <row r="14" spans="1:7" x14ac:dyDescent="0.2">
      <c r="A14" s="6">
        <v>4</v>
      </c>
      <c r="B14" s="7">
        <f t="shared" si="4"/>
        <v>-1158025.9740888095</v>
      </c>
      <c r="C14" s="8">
        <f t="shared" si="5"/>
        <v>972405.00000000012</v>
      </c>
      <c r="D14" s="8">
        <f t="shared" si="0"/>
        <v>-185620.97408880934</v>
      </c>
      <c r="E14" s="8">
        <f t="shared" si="1"/>
        <v>-1997516.3069545983</v>
      </c>
      <c r="F14" s="8">
        <f t="shared" si="2"/>
        <v>-1274481.1978406361</v>
      </c>
      <c r="G14" s="8">
        <f t="shared" si="3"/>
        <v>-938215.69780333189</v>
      </c>
    </row>
    <row r="15" spans="1:7" x14ac:dyDescent="0.2">
      <c r="A15" s="6">
        <v>5</v>
      </c>
      <c r="B15" s="7">
        <f t="shared" si="4"/>
        <v>-1158025.9740888095</v>
      </c>
      <c r="C15" s="8">
        <f t="shared" si="5"/>
        <v>1021025.2500000001</v>
      </c>
      <c r="D15" s="8">
        <f t="shared" si="0"/>
        <v>-137000.72408880934</v>
      </c>
      <c r="E15" s="8">
        <f t="shared" si="1"/>
        <v>-1282000.8354230798</v>
      </c>
      <c r="F15" s="8">
        <f t="shared" si="2"/>
        <v>-839868.36904983991</v>
      </c>
      <c r="G15" s="8">
        <f t="shared" si="3"/>
        <v>-629514.62629945786</v>
      </c>
    </row>
    <row r="16" spans="1:7" x14ac:dyDescent="0.2">
      <c r="A16" s="6">
        <v>6</v>
      </c>
      <c r="B16" s="7">
        <f t="shared" si="4"/>
        <v>-1158025.9740888095</v>
      </c>
      <c r="C16" s="8">
        <f t="shared" si="5"/>
        <v>1072076.5125000002</v>
      </c>
      <c r="D16" s="8">
        <f t="shared" si="0"/>
        <v>-85949.461588809267</v>
      </c>
      <c r="E16" s="8">
        <f t="shared" si="1"/>
        <v>-699376.06594146055</v>
      </c>
      <c r="F16" s="8">
        <f t="shared" si="2"/>
        <v>-470450.02997908485</v>
      </c>
      <c r="G16" s="8">
        <f t="shared" si="3"/>
        <v>-359032.2310841147</v>
      </c>
    </row>
    <row r="17" spans="1:7" x14ac:dyDescent="0.2">
      <c r="A17" s="6">
        <v>7</v>
      </c>
      <c r="B17" s="7">
        <f t="shared" si="4"/>
        <v>-1158025.9740888095</v>
      </c>
      <c r="C17" s="8">
        <f t="shared" si="5"/>
        <v>1125680.3381250002</v>
      </c>
      <c r="D17" s="8">
        <f t="shared" si="0"/>
        <v>-32345.635963809211</v>
      </c>
      <c r="E17" s="8">
        <f t="shared" si="1"/>
        <v>-228868.20284518675</v>
      </c>
      <c r="F17" s="8">
        <f t="shared" si="2"/>
        <v>-158076.75488651721</v>
      </c>
      <c r="G17" s="8">
        <f t="shared" si="3"/>
        <v>-122832.49874400656</v>
      </c>
    </row>
    <row r="18" spans="1:7" x14ac:dyDescent="0.2">
      <c r="A18" s="6">
        <v>8</v>
      </c>
      <c r="B18" s="7">
        <f t="shared" si="4"/>
        <v>-1158025.9740888095</v>
      </c>
      <c r="C18" s="8">
        <f t="shared" si="5"/>
        <v>1181964.3550312503</v>
      </c>
      <c r="D18" s="8">
        <f t="shared" si="0"/>
        <v>23938.380942440825</v>
      </c>
      <c r="E18" s="8">
        <f t="shared" si="1"/>
        <v>147287.77393648832</v>
      </c>
      <c r="F18" s="8">
        <f t="shared" si="2"/>
        <v>104454.96034645682</v>
      </c>
      <c r="G18" s="8">
        <f t="shared" si="3"/>
        <v>82641.783446764894</v>
      </c>
    </row>
    <row r="19" spans="1:7" x14ac:dyDescent="0.2">
      <c r="A19" s="6">
        <v>9</v>
      </c>
      <c r="B19" s="7">
        <f t="shared" si="4"/>
        <v>-1158025.9740888095</v>
      </c>
      <c r="C19" s="8">
        <f t="shared" si="5"/>
        <v>1241062.5727828129</v>
      </c>
      <c r="D19" s="8">
        <f t="shared" si="0"/>
        <v>83036.59869400342</v>
      </c>
      <c r="E19" s="8">
        <f t="shared" si="1"/>
        <v>444266.57092076953</v>
      </c>
      <c r="F19" s="8">
        <f t="shared" si="2"/>
        <v>323508.59501459514</v>
      </c>
      <c r="G19" s="8">
        <f t="shared" si="3"/>
        <v>260604.41764765448</v>
      </c>
    </row>
    <row r="20" spans="1:7" x14ac:dyDescent="0.2">
      <c r="A20" s="6">
        <v>10</v>
      </c>
      <c r="B20" s="7">
        <f t="shared" si="4"/>
        <v>-1158025.9740888095</v>
      </c>
      <c r="C20" s="8">
        <f t="shared" si="5"/>
        <v>1303115.7014219535</v>
      </c>
      <c r="D20" s="8">
        <f t="shared" si="0"/>
        <v>145089.72733314405</v>
      </c>
      <c r="E20" s="8">
        <f t="shared" si="1"/>
        <v>675014.19910200452</v>
      </c>
      <c r="F20" s="8">
        <f t="shared" si="2"/>
        <v>504701.87004921114</v>
      </c>
      <c r="G20" s="8">
        <f t="shared" si="3"/>
        <v>413957.92493913835</v>
      </c>
    </row>
    <row r="21" spans="1:7" x14ac:dyDescent="0.2">
      <c r="A21" s="6">
        <v>11</v>
      </c>
      <c r="B21" s="7">
        <f t="shared" si="4"/>
        <v>-1158025.9740888095</v>
      </c>
      <c r="C21" s="8">
        <f t="shared" si="5"/>
        <v>1368271.4864930513</v>
      </c>
      <c r="D21" s="8">
        <f t="shared" si="0"/>
        <v>210245.51240424183</v>
      </c>
      <c r="E21" s="8">
        <f t="shared" si="1"/>
        <v>850560.35910485324</v>
      </c>
      <c r="F21" s="8">
        <f t="shared" si="2"/>
        <v>652990.64801312517</v>
      </c>
      <c r="G21" s="8">
        <f t="shared" si="3"/>
        <v>545322.71256836364</v>
      </c>
    </row>
    <row r="22" spans="1:7" x14ac:dyDescent="0.2">
      <c r="A22" s="6">
        <v>12</v>
      </c>
      <c r="B22" s="7">
        <f t="shared" si="4"/>
        <v>-1158025.9740888095</v>
      </c>
      <c r="C22" s="8">
        <f t="shared" si="5"/>
        <v>1436685.0608177038</v>
      </c>
      <c r="D22" s="8">
        <f t="shared" si="0"/>
        <v>278659.08672889438</v>
      </c>
      <c r="E22" s="8">
        <f t="shared" si="1"/>
        <v>980288.19473163411</v>
      </c>
      <c r="F22" s="8">
        <f t="shared" si="2"/>
        <v>772743.5939783667</v>
      </c>
      <c r="G22" s="8">
        <f t="shared" si="3"/>
        <v>657063.55012856564</v>
      </c>
    </row>
    <row r="23" spans="1:7" x14ac:dyDescent="0.2">
      <c r="A23" s="6">
        <v>13</v>
      </c>
      <c r="B23" s="7">
        <f t="shared" si="4"/>
        <v>-1158025.9740888095</v>
      </c>
      <c r="C23" s="8">
        <f t="shared" si="5"/>
        <v>1508519.3138585892</v>
      </c>
      <c r="D23" s="8">
        <f t="shared" si="0"/>
        <v>350493.3397697797</v>
      </c>
      <c r="E23" s="8">
        <f t="shared" si="1"/>
        <v>1072167.139523427</v>
      </c>
      <c r="F23" s="8">
        <f t="shared" si="2"/>
        <v>867808.60280656011</v>
      </c>
      <c r="G23" s="8">
        <f t="shared" si="3"/>
        <v>751313.6011100281</v>
      </c>
    </row>
    <row r="24" spans="1:7" x14ac:dyDescent="0.2">
      <c r="A24" s="6">
        <v>14</v>
      </c>
      <c r="B24" s="7">
        <f t="shared" si="4"/>
        <v>-1158025.9740888095</v>
      </c>
      <c r="C24" s="8">
        <f t="shared" si="5"/>
        <v>1583945.2795515186</v>
      </c>
      <c r="D24" s="8">
        <f t="shared" si="0"/>
        <v>425919.30546270916</v>
      </c>
      <c r="E24" s="8">
        <f t="shared" si="1"/>
        <v>1132953.8200062478</v>
      </c>
      <c r="F24" s="8">
        <f t="shared" si="2"/>
        <v>941571.88964172243</v>
      </c>
      <c r="G24" s="8">
        <f t="shared" si="3"/>
        <v>829996.23377530521</v>
      </c>
    </row>
    <row r="25" spans="1:7" x14ac:dyDescent="0.2">
      <c r="A25" s="6">
        <v>15</v>
      </c>
      <c r="B25" s="7">
        <f t="shared" si="4"/>
        <v>-1158025.9740888095</v>
      </c>
      <c r="C25" s="8">
        <f t="shared" si="5"/>
        <v>1663142.5435290947</v>
      </c>
      <c r="D25" s="8">
        <f t="shared" si="0"/>
        <v>505116.56944028521</v>
      </c>
      <c r="E25" s="8">
        <f t="shared" si="1"/>
        <v>1168365.3188394192</v>
      </c>
      <c r="F25" s="8">
        <f t="shared" si="2"/>
        <v>997010.54342355463</v>
      </c>
      <c r="G25" s="8">
        <f t="shared" si="3"/>
        <v>894844.81487420155</v>
      </c>
    </row>
    <row r="26" spans="1:7" x14ac:dyDescent="0.2">
      <c r="A26" s="6">
        <v>16</v>
      </c>
      <c r="B26" s="7">
        <f t="shared" ref="B26:B30" si="6">B25</f>
        <v>-1158025.9740888095</v>
      </c>
      <c r="C26" s="8">
        <f t="shared" si="5"/>
        <v>1746299.6707055494</v>
      </c>
      <c r="D26" s="8">
        <f t="shared" ref="D26:D30" si="7">C26+B26</f>
        <v>588273.69661673997</v>
      </c>
      <c r="E26" s="8">
        <f t="shared" si="1"/>
        <v>1183228.527907274</v>
      </c>
      <c r="F26" s="8">
        <f t="shared" si="2"/>
        <v>1036739.256677832</v>
      </c>
      <c r="G26" s="8">
        <f t="shared" si="3"/>
        <v>947420.67113822617</v>
      </c>
    </row>
    <row r="27" spans="1:7" x14ac:dyDescent="0.2">
      <c r="A27" s="6">
        <v>17</v>
      </c>
      <c r="B27" s="7">
        <f t="shared" si="6"/>
        <v>-1158025.9740888095</v>
      </c>
      <c r="C27" s="8">
        <f t="shared" si="5"/>
        <v>1833614.6542408271</v>
      </c>
      <c r="D27" s="8">
        <f t="shared" si="7"/>
        <v>675588.68015201762</v>
      </c>
      <c r="E27" s="8">
        <f t="shared" si="1"/>
        <v>1181608.8240151294</v>
      </c>
      <c r="F27" s="8">
        <f t="shared" si="2"/>
        <v>1063051.8676160476</v>
      </c>
      <c r="G27" s="8">
        <f t="shared" si="3"/>
        <v>989129.38661056932</v>
      </c>
    </row>
    <row r="28" spans="1:7" x14ac:dyDescent="0.2">
      <c r="A28" s="6">
        <v>18</v>
      </c>
      <c r="B28" s="7">
        <f t="shared" si="6"/>
        <v>-1158025.9740888095</v>
      </c>
      <c r="C28" s="8">
        <f t="shared" si="5"/>
        <v>1925295.3869528684</v>
      </c>
      <c r="D28" s="8">
        <f t="shared" si="7"/>
        <v>767269.41286405898</v>
      </c>
      <c r="E28" s="8">
        <f t="shared" si="1"/>
        <v>1166920.8682896253</v>
      </c>
      <c r="F28" s="8">
        <f t="shared" si="2"/>
        <v>1077958.2816762771</v>
      </c>
      <c r="G28" s="8">
        <f t="shared" si="3"/>
        <v>1021235.5885220628</v>
      </c>
    </row>
    <row r="29" spans="1:7" x14ac:dyDescent="0.2">
      <c r="A29" s="6">
        <v>19</v>
      </c>
      <c r="B29" s="7">
        <f t="shared" si="6"/>
        <v>-1158025.9740888095</v>
      </c>
      <c r="C29" s="8">
        <f t="shared" si="5"/>
        <v>2021560.1563005119</v>
      </c>
      <c r="D29" s="8">
        <f t="shared" si="7"/>
        <v>863534.18221170246</v>
      </c>
      <c r="E29" s="8">
        <f t="shared" si="1"/>
        <v>1142023.9559749763</v>
      </c>
      <c r="F29" s="8">
        <f t="shared" si="2"/>
        <v>1083217.2781663598</v>
      </c>
      <c r="G29" s="8">
        <f t="shared" si="3"/>
        <v>1044876.3604761602</v>
      </c>
    </row>
    <row r="30" spans="1:7" x14ac:dyDescent="0.2">
      <c r="A30" s="6">
        <v>20</v>
      </c>
      <c r="B30" s="7">
        <f t="shared" si="6"/>
        <v>-1158025.9740888095</v>
      </c>
      <c r="C30" s="8">
        <f t="shared" si="5"/>
        <v>2122638.1641155374</v>
      </c>
      <c r="D30" s="8">
        <f t="shared" si="7"/>
        <v>964612.19002672797</v>
      </c>
      <c r="E30" s="8">
        <f t="shared" si="1"/>
        <v>1109304.0185307371</v>
      </c>
      <c r="F30" s="8">
        <f t="shared" si="2"/>
        <v>1080365.6528299355</v>
      </c>
      <c r="G30" s="8">
        <f t="shared" si="3"/>
        <v>1061073.4090294009</v>
      </c>
    </row>
    <row r="31" spans="1:7" x14ac:dyDescent="0.2">
      <c r="A31" s="20" t="s">
        <v>16</v>
      </c>
      <c r="B31" s="18" t="s">
        <v>7</v>
      </c>
      <c r="C31" s="18"/>
      <c r="D31" s="18"/>
      <c r="E31" s="19">
        <f>SUM(E11:E30)</f>
        <v>-3957283.6009310405</v>
      </c>
      <c r="F31" s="19">
        <f>SUM(F11:F30)</f>
        <v>534626.18823498185</v>
      </c>
      <c r="G31" s="19">
        <f>SUM(G11:G30)</f>
        <v>2332726.6854429906</v>
      </c>
    </row>
    <row r="32" spans="1:7" x14ac:dyDescent="0.2">
      <c r="A32" s="21" t="s">
        <v>17</v>
      </c>
      <c r="B32" s="22" t="s">
        <v>8</v>
      </c>
      <c r="C32" s="22"/>
      <c r="D32" s="22"/>
      <c r="E32" s="23">
        <f>B1*(E10+1)^(A30-A11+1)*-1</f>
        <v>-32733074.785892162</v>
      </c>
      <c r="F32" s="23">
        <f>B1*(F10+1)^(A30-A11+1)*-1</f>
        <v>-19292586.186549895</v>
      </c>
      <c r="G32" s="23">
        <f>B1*(G10+1)^(A30-A11+1)*-1</f>
        <v>-13454999.898651218</v>
      </c>
    </row>
    <row r="33" spans="1:7" x14ac:dyDescent="0.2">
      <c r="A33" s="21" t="s">
        <v>18</v>
      </c>
      <c r="B33" s="18" t="s">
        <v>10</v>
      </c>
      <c r="C33" s="18"/>
      <c r="D33" s="18"/>
      <c r="E33" s="23">
        <f>B3*(B7+1)^(A30-A11+1)</f>
        <v>38485625.666554175</v>
      </c>
      <c r="F33" s="23">
        <f>B3*(B7+1)^(A30-A11+1)</f>
        <v>38485625.666554175</v>
      </c>
      <c r="G33" s="23">
        <f>B3*(B7+1)^(A30-A11+1)</f>
        <v>38485625.666554175</v>
      </c>
    </row>
    <row r="34" spans="1:7" x14ac:dyDescent="0.2">
      <c r="A34" s="11"/>
      <c r="B34" s="9" t="s">
        <v>11</v>
      </c>
      <c r="C34" s="9"/>
      <c r="D34" s="9"/>
      <c r="E34" s="10">
        <f>E31+E32+E33</f>
        <v>1795267.2797309756</v>
      </c>
      <c r="F34" s="10">
        <f>F31+F32+F33</f>
        <v>19727665.668239262</v>
      </c>
      <c r="G34" s="10">
        <f>G31+G32+G33</f>
        <v>27363352.453345947</v>
      </c>
    </row>
    <row r="35" spans="1:7" x14ac:dyDescent="0.2">
      <c r="A35" s="24"/>
      <c r="B35" s="25" t="s">
        <v>19</v>
      </c>
      <c r="C35" s="25"/>
      <c r="D35" s="25"/>
      <c r="E35" s="26">
        <f>((E31+E33)/$B$1)^(1/($A$30-0))-1</f>
        <v>0.15307428382019261</v>
      </c>
      <c r="F35" s="26">
        <f>((F31+F33)/$B$1)^(1/($A$30-0))-1</f>
        <v>0.16014695269916701</v>
      </c>
      <c r="G35" s="26">
        <f>((G31+G33)/$B$1)^(1/($A$30-0))-1</f>
        <v>0.16276318739358175</v>
      </c>
    </row>
    <row r="36" spans="1:7" x14ac:dyDescent="0.2">
      <c r="E36" s="3"/>
      <c r="F36" s="3"/>
      <c r="G36" s="3"/>
    </row>
  </sheetData>
  <mergeCells count="10">
    <mergeCell ref="B31:D31"/>
    <mergeCell ref="B32:D32"/>
    <mergeCell ref="B33:D33"/>
    <mergeCell ref="B34:D34"/>
    <mergeCell ref="B35:D35"/>
    <mergeCell ref="A9:A10"/>
    <mergeCell ref="B9:B10"/>
    <mergeCell ref="C9:C10"/>
    <mergeCell ref="D9:D10"/>
    <mergeCell ref="E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Dhekale, Udit - ESIPL - Finance (MUM)</dc:creator>
  <cp:lastModifiedBy>Dhekale, Udit - ESIPL - Finance (MUM)</cp:lastModifiedBy>
  <dcterms:created xsi:type="dcterms:W3CDTF">2019-11-16T06:40:55Z</dcterms:created>
  <dcterms:modified xsi:type="dcterms:W3CDTF">2019-11-16T07:19:54Z</dcterms:modified>
</cp:coreProperties>
</file>