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<sst xmlns="http://schemas.openxmlformats.org/spreadsheetml/2006/main" count="6" uniqueCount="6">
  <si>
    <t>NSE:360ONE</t>
  </si>
  <si>
    <t>NSE:AARTIIND</t>
  </si>
  <si>
    <t>NSE:AAVAS</t>
  </si>
  <si>
    <t>NSE:ACE</t>
  </si>
  <si>
    <t>NSE:AETHER</t>
  </si>
  <si>
    <t>NSE:AEGISCHEM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</si>
</sst>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/d/yyyy"/>
  </numFmts>
  <fonts count="3">
    <font>
      <sz val="10.0"/>
      <color rgb="FF000000"/>
      <name val="Arial"/>
      <scheme val="minor"/>
    </font>
    <font>
      <color theme="1"/>
      <name val="Arial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vertical="bottom"/>
    </xf>
    <xf borderId="0" fillId="0" fontId="1" numFmtId="0" xfId="0" applyAlignment="1" applyFont="1">
      <alignment horizontal="center" vertical="bottom"/>
    </xf>
    <xf borderId="0" fillId="0" fontId="1" numFmtId="164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0" fillId="0" fontId="1" numFmtId="165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  <c r="B1" s="2" t="s">
        <v>0</v>
      </c>
      <c r="C1" s="1"/>
      <c r="D1" s="2" t="s">
        <v>1</v>
      </c>
      <c r="E1" s="1"/>
      <c r="F1" s="2" t="s">
        <v>2</v>
      </c>
      <c r="G1" s="1"/>
      <c r="H1" s="2" t="s">
        <v>3</v>
      </c>
      <c r="I1" s="1"/>
      <c r="J1" s="2" t="s">
        <v>4</v>
      </c>
      <c r="K1" s="1"/>
      <c r="L1" s="1" t="s">
        <v>5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tr">
        <f>IFERROR(__xludf.DUMMYFUNCTION("GOOGLEFINANCE(B1,""price"",TODAY()-365,TODAY())"),"Date")</f>
        <v>Date</v>
      </c>
      <c r="B2" s="1" t="str">
        <f>IFERROR(__xludf.DUMMYFUNCTION("""COMPUTED_VALUE"""),"Close")</f>
        <v>Close</v>
      </c>
      <c r="C2" s="1" t="str">
        <f>IFERROR(__xludf.DUMMYFUNCTION("GOOGLEFINANCE(D1,""price"",TODAY()-365,TODAY())"),"Date")</f>
        <v>Date</v>
      </c>
      <c r="D2" s="1" t="str">
        <f>IFERROR(__xludf.DUMMYFUNCTION("""COMPUTED_VALUE"""),"Close")</f>
        <v>Close</v>
      </c>
      <c r="E2" s="1" t="str">
        <f>IFERROR(__xludf.DUMMYFUNCTION("GOOGLEFINANCE(F1,""price"",TODAY()-365,TODAY())"),"Date")</f>
        <v>Date</v>
      </c>
      <c r="F2" s="1" t="str">
        <f>IFERROR(__xludf.DUMMYFUNCTION("""COMPUTED_VALUE"""),"Close")</f>
        <v>Close</v>
      </c>
      <c r="G2" s="1" t="str">
        <f>IFERROR(__xludf.DUMMYFUNCTION("GOOGLEFINANCE(H1,""price"",TODAY()-365,TODAY())"),"Date")</f>
        <v>Date</v>
      </c>
      <c r="H2" s="1" t="str">
        <f>IFERROR(__xludf.DUMMYFUNCTION("""COMPUTED_VALUE"""),"Close")</f>
        <v>Close</v>
      </c>
      <c r="I2" s="1" t="str">
        <f>IFERROR(__xludf.DUMMYFUNCTION("GOOGLEFINANCE(J1,""price"",TODAY()-365,TODAY())"),"Date")</f>
        <v>Date</v>
      </c>
      <c r="J2" s="1" t="str">
        <f>IFERROR(__xludf.DUMMYFUNCTION("""COMPUTED_VALUE"""),"Close")</f>
        <v>Close</v>
      </c>
      <c r="K2" s="3" t="str">
        <f>IFERROR(__xludf.DUMMYFUNCTION("GOOGLEFINANCE(L1,""price"",TODAY()-365,TODAY())"),"#N/A")</f>
        <v>#N/A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4">
        <f>IFERROR(__xludf.DUMMYFUNCTION("""COMPUTED_VALUE"""),45131.64583333333)</f>
        <v>45131.64583</v>
      </c>
      <c r="B3" s="5">
        <f>IFERROR(__xludf.DUMMYFUNCTION("""COMPUTED_VALUE"""),521.4)</f>
        <v>521.4</v>
      </c>
      <c r="C3" s="4">
        <f>IFERROR(__xludf.DUMMYFUNCTION("""COMPUTED_VALUE"""),45131.64583333333)</f>
        <v>45131.64583</v>
      </c>
      <c r="D3" s="5">
        <f>IFERROR(__xludf.DUMMYFUNCTION("""COMPUTED_VALUE"""),464.8)</f>
        <v>464.8</v>
      </c>
      <c r="E3" s="4">
        <f>IFERROR(__xludf.DUMMYFUNCTION("""COMPUTED_VALUE"""),45131.64583333333)</f>
        <v>45131.64583</v>
      </c>
      <c r="F3" s="5">
        <f>IFERROR(__xludf.DUMMYFUNCTION("""COMPUTED_VALUE"""),1603.5)</f>
        <v>1603.5</v>
      </c>
      <c r="G3" s="4">
        <f>IFERROR(__xludf.DUMMYFUNCTION("""COMPUTED_VALUE"""),45131.64583333333)</f>
        <v>45131.64583</v>
      </c>
      <c r="H3" s="5">
        <f>IFERROR(__xludf.DUMMYFUNCTION("""COMPUTED_VALUE"""),667.4)</f>
        <v>667.4</v>
      </c>
      <c r="I3" s="4">
        <f>IFERROR(__xludf.DUMMYFUNCTION("""COMPUTED_VALUE"""),45131.64583333333)</f>
        <v>45131.64583</v>
      </c>
      <c r="J3" s="5">
        <f>IFERROR(__xludf.DUMMYFUNCTION("""COMPUTED_VALUE"""),1063.3)</f>
        <v>1063.3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">
        <f>IFERROR(__xludf.DUMMYFUNCTION("""COMPUTED_VALUE"""),45132.64583333333)</f>
        <v>45132.64583</v>
      </c>
      <c r="B4" s="5">
        <f>IFERROR(__xludf.DUMMYFUNCTION("""COMPUTED_VALUE"""),519.6)</f>
        <v>519.6</v>
      </c>
      <c r="C4" s="4">
        <f>IFERROR(__xludf.DUMMYFUNCTION("""COMPUTED_VALUE"""),45132.64583333333)</f>
        <v>45132.64583</v>
      </c>
      <c r="D4" s="5">
        <f>IFERROR(__xludf.DUMMYFUNCTION("""COMPUTED_VALUE"""),461.1)</f>
        <v>461.1</v>
      </c>
      <c r="E4" s="4">
        <f>IFERROR(__xludf.DUMMYFUNCTION("""COMPUTED_VALUE"""),45132.64583333333)</f>
        <v>45132.64583</v>
      </c>
      <c r="F4" s="5">
        <f>IFERROR(__xludf.DUMMYFUNCTION("""COMPUTED_VALUE"""),1619.25)</f>
        <v>1619.25</v>
      </c>
      <c r="G4" s="4">
        <f>IFERROR(__xludf.DUMMYFUNCTION("""COMPUTED_VALUE"""),45132.64583333333)</f>
        <v>45132.64583</v>
      </c>
      <c r="H4" s="5">
        <f>IFERROR(__xludf.DUMMYFUNCTION("""COMPUTED_VALUE"""),677.9)</f>
        <v>677.9</v>
      </c>
      <c r="I4" s="4">
        <f>IFERROR(__xludf.DUMMYFUNCTION("""COMPUTED_VALUE"""),45132.64583333333)</f>
        <v>45132.64583</v>
      </c>
      <c r="J4" s="5">
        <f>IFERROR(__xludf.DUMMYFUNCTION("""COMPUTED_VALUE"""),1075.05)</f>
        <v>1075.05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4">
        <f>IFERROR(__xludf.DUMMYFUNCTION("""COMPUTED_VALUE"""),45133.64583333333)</f>
        <v>45133.64583</v>
      </c>
      <c r="B5" s="5">
        <f>IFERROR(__xludf.DUMMYFUNCTION("""COMPUTED_VALUE"""),513.0)</f>
        <v>513</v>
      </c>
      <c r="C5" s="4">
        <f>IFERROR(__xludf.DUMMYFUNCTION("""COMPUTED_VALUE"""),45133.64583333333)</f>
        <v>45133.64583</v>
      </c>
      <c r="D5" s="5">
        <f>IFERROR(__xludf.DUMMYFUNCTION("""COMPUTED_VALUE"""),464.2)</f>
        <v>464.2</v>
      </c>
      <c r="E5" s="4">
        <f>IFERROR(__xludf.DUMMYFUNCTION("""COMPUTED_VALUE"""),45133.64583333333)</f>
        <v>45133.64583</v>
      </c>
      <c r="F5" s="5">
        <f>IFERROR(__xludf.DUMMYFUNCTION("""COMPUTED_VALUE"""),1616.2)</f>
        <v>1616.2</v>
      </c>
      <c r="G5" s="4">
        <f>IFERROR(__xludf.DUMMYFUNCTION("""COMPUTED_VALUE"""),45133.64583333333)</f>
        <v>45133.64583</v>
      </c>
      <c r="H5" s="5">
        <f>IFERROR(__xludf.DUMMYFUNCTION("""COMPUTED_VALUE"""),726.05)</f>
        <v>726.05</v>
      </c>
      <c r="I5" s="4">
        <f>IFERROR(__xludf.DUMMYFUNCTION("""COMPUTED_VALUE"""),45133.64583333333)</f>
        <v>45133.64583</v>
      </c>
      <c r="J5" s="5">
        <f>IFERROR(__xludf.DUMMYFUNCTION("""COMPUTED_VALUE"""),1019.25)</f>
        <v>1019.25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>
        <f>IFERROR(__xludf.DUMMYFUNCTION("""COMPUTED_VALUE"""),45134.64583333333)</f>
        <v>45134.64583</v>
      </c>
      <c r="B6" s="5">
        <f>IFERROR(__xludf.DUMMYFUNCTION("""COMPUTED_VALUE"""),512.45)</f>
        <v>512.45</v>
      </c>
      <c r="C6" s="4">
        <f>IFERROR(__xludf.DUMMYFUNCTION("""COMPUTED_VALUE"""),45134.64583333333)</f>
        <v>45134.64583</v>
      </c>
      <c r="D6" s="5">
        <f>IFERROR(__xludf.DUMMYFUNCTION("""COMPUTED_VALUE"""),460.25)</f>
        <v>460.25</v>
      </c>
      <c r="E6" s="4">
        <f>IFERROR(__xludf.DUMMYFUNCTION("""COMPUTED_VALUE"""),45134.64583333333)</f>
        <v>45134.64583</v>
      </c>
      <c r="F6" s="5">
        <f>IFERROR(__xludf.DUMMYFUNCTION("""COMPUTED_VALUE"""),1587.9)</f>
        <v>1587.9</v>
      </c>
      <c r="G6" s="4">
        <f>IFERROR(__xludf.DUMMYFUNCTION("""COMPUTED_VALUE"""),45134.64583333333)</f>
        <v>45134.64583</v>
      </c>
      <c r="H6" s="5">
        <f>IFERROR(__xludf.DUMMYFUNCTION("""COMPUTED_VALUE"""),735.55)</f>
        <v>735.55</v>
      </c>
      <c r="I6" s="4">
        <f>IFERROR(__xludf.DUMMYFUNCTION("""COMPUTED_VALUE"""),45134.64583333333)</f>
        <v>45134.64583</v>
      </c>
      <c r="J6" s="5">
        <f>IFERROR(__xludf.DUMMYFUNCTION("""COMPUTED_VALUE"""),1031.6)</f>
        <v>1031.6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4">
        <f>IFERROR(__xludf.DUMMYFUNCTION("""COMPUTED_VALUE"""),45135.64583333333)</f>
        <v>45135.64583</v>
      </c>
      <c r="B7" s="5">
        <f>IFERROR(__xludf.DUMMYFUNCTION("""COMPUTED_VALUE"""),510.75)</f>
        <v>510.75</v>
      </c>
      <c r="C7" s="4">
        <f>IFERROR(__xludf.DUMMYFUNCTION("""COMPUTED_VALUE"""),45135.64583333333)</f>
        <v>45135.64583</v>
      </c>
      <c r="D7" s="5">
        <f>IFERROR(__xludf.DUMMYFUNCTION("""COMPUTED_VALUE"""),460.65)</f>
        <v>460.65</v>
      </c>
      <c r="E7" s="4">
        <f>IFERROR(__xludf.DUMMYFUNCTION("""COMPUTED_VALUE"""),45135.64583333333)</f>
        <v>45135.64583</v>
      </c>
      <c r="F7" s="5">
        <f>IFERROR(__xludf.DUMMYFUNCTION("""COMPUTED_VALUE"""),1605.25)</f>
        <v>1605.25</v>
      </c>
      <c r="G7" s="4">
        <f>IFERROR(__xludf.DUMMYFUNCTION("""COMPUTED_VALUE"""),45135.64583333333)</f>
        <v>45135.64583</v>
      </c>
      <c r="H7" s="5">
        <f>IFERROR(__xludf.DUMMYFUNCTION("""COMPUTED_VALUE"""),693.2)</f>
        <v>693.2</v>
      </c>
      <c r="I7" s="4">
        <f>IFERROR(__xludf.DUMMYFUNCTION("""COMPUTED_VALUE"""),45135.64583333333)</f>
        <v>45135.64583</v>
      </c>
      <c r="J7" s="5">
        <f>IFERROR(__xludf.DUMMYFUNCTION("""COMPUTED_VALUE"""),1024.3)</f>
        <v>1024.3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4">
        <f>IFERROR(__xludf.DUMMYFUNCTION("""COMPUTED_VALUE"""),45138.64583333333)</f>
        <v>45138.64583</v>
      </c>
      <c r="B8" s="5">
        <f>IFERROR(__xludf.DUMMYFUNCTION("""COMPUTED_VALUE"""),521.65)</f>
        <v>521.65</v>
      </c>
      <c r="C8" s="4">
        <f>IFERROR(__xludf.DUMMYFUNCTION("""COMPUTED_VALUE"""),45138.64583333333)</f>
        <v>45138.64583</v>
      </c>
      <c r="D8" s="5">
        <f>IFERROR(__xludf.DUMMYFUNCTION("""COMPUTED_VALUE"""),467.5)</f>
        <v>467.5</v>
      </c>
      <c r="E8" s="4">
        <f>IFERROR(__xludf.DUMMYFUNCTION("""COMPUTED_VALUE"""),45138.64583333333)</f>
        <v>45138.64583</v>
      </c>
      <c r="F8" s="5">
        <f>IFERROR(__xludf.DUMMYFUNCTION("""COMPUTED_VALUE"""),1548.8)</f>
        <v>1548.8</v>
      </c>
      <c r="G8" s="4">
        <f>IFERROR(__xludf.DUMMYFUNCTION("""COMPUTED_VALUE"""),45138.64583333333)</f>
        <v>45138.64583</v>
      </c>
      <c r="H8" s="5">
        <f>IFERROR(__xludf.DUMMYFUNCTION("""COMPUTED_VALUE"""),721.55)</f>
        <v>721.55</v>
      </c>
      <c r="I8" s="4">
        <f>IFERROR(__xludf.DUMMYFUNCTION("""COMPUTED_VALUE"""),45138.64583333333)</f>
        <v>45138.64583</v>
      </c>
      <c r="J8" s="5">
        <f>IFERROR(__xludf.DUMMYFUNCTION("""COMPUTED_VALUE"""),1037.4)</f>
        <v>1037.4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4">
        <f>IFERROR(__xludf.DUMMYFUNCTION("""COMPUTED_VALUE"""),45139.64583333333)</f>
        <v>45139.64583</v>
      </c>
      <c r="B9" s="5">
        <f>IFERROR(__xludf.DUMMYFUNCTION("""COMPUTED_VALUE"""),518.35)</f>
        <v>518.35</v>
      </c>
      <c r="C9" s="4">
        <f>IFERROR(__xludf.DUMMYFUNCTION("""COMPUTED_VALUE"""),45139.64583333333)</f>
        <v>45139.64583</v>
      </c>
      <c r="D9" s="5">
        <f>IFERROR(__xludf.DUMMYFUNCTION("""COMPUTED_VALUE"""),476.95)</f>
        <v>476.95</v>
      </c>
      <c r="E9" s="4">
        <f>IFERROR(__xludf.DUMMYFUNCTION("""COMPUTED_VALUE"""),45139.64583333333)</f>
        <v>45139.64583</v>
      </c>
      <c r="F9" s="5">
        <f>IFERROR(__xludf.DUMMYFUNCTION("""COMPUTED_VALUE"""),1555.7)</f>
        <v>1555.7</v>
      </c>
      <c r="G9" s="4">
        <f>IFERROR(__xludf.DUMMYFUNCTION("""COMPUTED_VALUE"""),45139.64583333333)</f>
        <v>45139.64583</v>
      </c>
      <c r="H9" s="5">
        <f>IFERROR(__xludf.DUMMYFUNCTION("""COMPUTED_VALUE"""),724.65)</f>
        <v>724.65</v>
      </c>
      <c r="I9" s="4">
        <f>IFERROR(__xludf.DUMMYFUNCTION("""COMPUTED_VALUE"""),45139.64583333333)</f>
        <v>45139.64583</v>
      </c>
      <c r="J9" s="5">
        <f>IFERROR(__xludf.DUMMYFUNCTION("""COMPUTED_VALUE"""),1093.25)</f>
        <v>1093.25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4">
        <f>IFERROR(__xludf.DUMMYFUNCTION("""COMPUTED_VALUE"""),45140.64583333333)</f>
        <v>45140.64583</v>
      </c>
      <c r="B10" s="5">
        <f>IFERROR(__xludf.DUMMYFUNCTION("""COMPUTED_VALUE"""),503.95)</f>
        <v>503.95</v>
      </c>
      <c r="C10" s="4">
        <f>IFERROR(__xludf.DUMMYFUNCTION("""COMPUTED_VALUE"""),45140.64583333333)</f>
        <v>45140.64583</v>
      </c>
      <c r="D10" s="5">
        <f>IFERROR(__xludf.DUMMYFUNCTION("""COMPUTED_VALUE"""),471.5)</f>
        <v>471.5</v>
      </c>
      <c r="E10" s="4">
        <f>IFERROR(__xludf.DUMMYFUNCTION("""COMPUTED_VALUE"""),45140.64583333333)</f>
        <v>45140.64583</v>
      </c>
      <c r="F10" s="5">
        <f>IFERROR(__xludf.DUMMYFUNCTION("""COMPUTED_VALUE"""),1559.65)</f>
        <v>1559.65</v>
      </c>
      <c r="G10" s="4">
        <f>IFERROR(__xludf.DUMMYFUNCTION("""COMPUTED_VALUE"""),45140.64583333333)</f>
        <v>45140.64583</v>
      </c>
      <c r="H10" s="5">
        <f>IFERROR(__xludf.DUMMYFUNCTION("""COMPUTED_VALUE"""),715.0)</f>
        <v>715</v>
      </c>
      <c r="I10" s="4">
        <f>IFERROR(__xludf.DUMMYFUNCTION("""COMPUTED_VALUE"""),45140.64583333333)</f>
        <v>45140.64583</v>
      </c>
      <c r="J10" s="5">
        <f>IFERROR(__xludf.DUMMYFUNCTION("""COMPUTED_VALUE"""),1060.3)</f>
        <v>1060.3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4">
        <f>IFERROR(__xludf.DUMMYFUNCTION("""COMPUTED_VALUE"""),45141.64583333333)</f>
        <v>45141.64583</v>
      </c>
      <c r="B11" s="5">
        <f>IFERROR(__xludf.DUMMYFUNCTION("""COMPUTED_VALUE"""),496.4)</f>
        <v>496.4</v>
      </c>
      <c r="C11" s="4">
        <f>IFERROR(__xludf.DUMMYFUNCTION("""COMPUTED_VALUE"""),45141.64583333333)</f>
        <v>45141.64583</v>
      </c>
      <c r="D11" s="5">
        <f>IFERROR(__xludf.DUMMYFUNCTION("""COMPUTED_VALUE"""),473.7)</f>
        <v>473.7</v>
      </c>
      <c r="E11" s="4">
        <f>IFERROR(__xludf.DUMMYFUNCTION("""COMPUTED_VALUE"""),45141.64583333333)</f>
        <v>45141.64583</v>
      </c>
      <c r="F11" s="5">
        <f>IFERROR(__xludf.DUMMYFUNCTION("""COMPUTED_VALUE"""),1569.4)</f>
        <v>1569.4</v>
      </c>
      <c r="G11" s="4">
        <f>IFERROR(__xludf.DUMMYFUNCTION("""COMPUTED_VALUE"""),45141.64583333333)</f>
        <v>45141.64583</v>
      </c>
      <c r="H11" s="5">
        <f>IFERROR(__xludf.DUMMYFUNCTION("""COMPUTED_VALUE"""),725.35)</f>
        <v>725.35</v>
      </c>
      <c r="I11" s="4">
        <f>IFERROR(__xludf.DUMMYFUNCTION("""COMPUTED_VALUE"""),45141.64583333333)</f>
        <v>45141.64583</v>
      </c>
      <c r="J11" s="5">
        <f>IFERROR(__xludf.DUMMYFUNCTION("""COMPUTED_VALUE"""),1036.4)</f>
        <v>1036.4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4">
        <f>IFERROR(__xludf.DUMMYFUNCTION("""COMPUTED_VALUE"""),45142.64583333333)</f>
        <v>45142.64583</v>
      </c>
      <c r="B12" s="5">
        <f>IFERROR(__xludf.DUMMYFUNCTION("""COMPUTED_VALUE"""),507.8)</f>
        <v>507.8</v>
      </c>
      <c r="C12" s="4">
        <f>IFERROR(__xludf.DUMMYFUNCTION("""COMPUTED_VALUE"""),45142.64583333333)</f>
        <v>45142.64583</v>
      </c>
      <c r="D12" s="5">
        <f>IFERROR(__xludf.DUMMYFUNCTION("""COMPUTED_VALUE"""),472.7)</f>
        <v>472.7</v>
      </c>
      <c r="E12" s="4">
        <f>IFERROR(__xludf.DUMMYFUNCTION("""COMPUTED_VALUE"""),45142.64583333333)</f>
        <v>45142.64583</v>
      </c>
      <c r="F12" s="5">
        <f>IFERROR(__xludf.DUMMYFUNCTION("""COMPUTED_VALUE"""),1559.75)</f>
        <v>1559.75</v>
      </c>
      <c r="G12" s="4">
        <f>IFERROR(__xludf.DUMMYFUNCTION("""COMPUTED_VALUE"""),45142.64583333333)</f>
        <v>45142.64583</v>
      </c>
      <c r="H12" s="5">
        <f>IFERROR(__xludf.DUMMYFUNCTION("""COMPUTED_VALUE"""),723.9)</f>
        <v>723.9</v>
      </c>
      <c r="I12" s="4">
        <f>IFERROR(__xludf.DUMMYFUNCTION("""COMPUTED_VALUE"""),45142.64583333333)</f>
        <v>45142.64583</v>
      </c>
      <c r="J12" s="5">
        <f>IFERROR(__xludf.DUMMYFUNCTION("""COMPUTED_VALUE"""),1039.5)</f>
        <v>1039.5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4">
        <f>IFERROR(__xludf.DUMMYFUNCTION("""COMPUTED_VALUE"""),45145.64583333333)</f>
        <v>45145.64583</v>
      </c>
      <c r="B13" s="5">
        <f>IFERROR(__xludf.DUMMYFUNCTION("""COMPUTED_VALUE"""),502.85)</f>
        <v>502.85</v>
      </c>
      <c r="C13" s="4">
        <f>IFERROR(__xludf.DUMMYFUNCTION("""COMPUTED_VALUE"""),45145.64583333333)</f>
        <v>45145.64583</v>
      </c>
      <c r="D13" s="5">
        <f>IFERROR(__xludf.DUMMYFUNCTION("""COMPUTED_VALUE"""),474.85)</f>
        <v>474.85</v>
      </c>
      <c r="E13" s="4">
        <f>IFERROR(__xludf.DUMMYFUNCTION("""COMPUTED_VALUE"""),45145.64583333333)</f>
        <v>45145.64583</v>
      </c>
      <c r="F13" s="5">
        <f>IFERROR(__xludf.DUMMYFUNCTION("""COMPUTED_VALUE"""),1571.45)</f>
        <v>1571.45</v>
      </c>
      <c r="G13" s="4">
        <f>IFERROR(__xludf.DUMMYFUNCTION("""COMPUTED_VALUE"""),45145.64583333333)</f>
        <v>45145.64583</v>
      </c>
      <c r="H13" s="5">
        <f>IFERROR(__xludf.DUMMYFUNCTION("""COMPUTED_VALUE"""),731.0)</f>
        <v>731</v>
      </c>
      <c r="I13" s="4">
        <f>IFERROR(__xludf.DUMMYFUNCTION("""COMPUTED_VALUE"""),45145.64583333333)</f>
        <v>45145.64583</v>
      </c>
      <c r="J13" s="5">
        <f>IFERROR(__xludf.DUMMYFUNCTION("""COMPUTED_VALUE"""),1037.65)</f>
        <v>1037.65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4">
        <f>IFERROR(__xludf.DUMMYFUNCTION("""COMPUTED_VALUE"""),45146.64583333333)</f>
        <v>45146.64583</v>
      </c>
      <c r="B14" s="5">
        <f>IFERROR(__xludf.DUMMYFUNCTION("""COMPUTED_VALUE"""),511.3)</f>
        <v>511.3</v>
      </c>
      <c r="C14" s="4">
        <f>IFERROR(__xludf.DUMMYFUNCTION("""COMPUTED_VALUE"""),45146.64583333333)</f>
        <v>45146.64583</v>
      </c>
      <c r="D14" s="5">
        <f>IFERROR(__xludf.DUMMYFUNCTION("""COMPUTED_VALUE"""),473.7)</f>
        <v>473.7</v>
      </c>
      <c r="E14" s="4">
        <f>IFERROR(__xludf.DUMMYFUNCTION("""COMPUTED_VALUE"""),45146.64583333333)</f>
        <v>45146.64583</v>
      </c>
      <c r="F14" s="5">
        <f>IFERROR(__xludf.DUMMYFUNCTION("""COMPUTED_VALUE"""),1587.95)</f>
        <v>1587.95</v>
      </c>
      <c r="G14" s="4">
        <f>IFERROR(__xludf.DUMMYFUNCTION("""COMPUTED_VALUE"""),45146.64583333333)</f>
        <v>45146.64583</v>
      </c>
      <c r="H14" s="5">
        <f>IFERROR(__xludf.DUMMYFUNCTION("""COMPUTED_VALUE"""),753.3)</f>
        <v>753.3</v>
      </c>
      <c r="I14" s="4">
        <f>IFERROR(__xludf.DUMMYFUNCTION("""COMPUTED_VALUE"""),45146.64583333333)</f>
        <v>45146.64583</v>
      </c>
      <c r="J14" s="5">
        <f>IFERROR(__xludf.DUMMYFUNCTION("""COMPUTED_VALUE"""),1043.9)</f>
        <v>1043.9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4">
        <f>IFERROR(__xludf.DUMMYFUNCTION("""COMPUTED_VALUE"""),45147.64583333333)</f>
        <v>45147.64583</v>
      </c>
      <c r="B15" s="5">
        <f>IFERROR(__xludf.DUMMYFUNCTION("""COMPUTED_VALUE"""),506.4)</f>
        <v>506.4</v>
      </c>
      <c r="C15" s="4">
        <f>IFERROR(__xludf.DUMMYFUNCTION("""COMPUTED_VALUE"""),45147.64583333333)</f>
        <v>45147.64583</v>
      </c>
      <c r="D15" s="5">
        <f>IFERROR(__xludf.DUMMYFUNCTION("""COMPUTED_VALUE"""),473.2)</f>
        <v>473.2</v>
      </c>
      <c r="E15" s="4">
        <f>IFERROR(__xludf.DUMMYFUNCTION("""COMPUTED_VALUE"""),45147.64583333333)</f>
        <v>45147.64583</v>
      </c>
      <c r="F15" s="5">
        <f>IFERROR(__xludf.DUMMYFUNCTION("""COMPUTED_VALUE"""),1590.2)</f>
        <v>1590.2</v>
      </c>
      <c r="G15" s="4">
        <f>IFERROR(__xludf.DUMMYFUNCTION("""COMPUTED_VALUE"""),45147.64583333333)</f>
        <v>45147.64583</v>
      </c>
      <c r="H15" s="5">
        <f>IFERROR(__xludf.DUMMYFUNCTION("""COMPUTED_VALUE"""),792.85)</f>
        <v>792.85</v>
      </c>
      <c r="I15" s="4">
        <f>IFERROR(__xludf.DUMMYFUNCTION("""COMPUTED_VALUE"""),45147.64583333333)</f>
        <v>45147.64583</v>
      </c>
      <c r="J15" s="5">
        <f>IFERROR(__xludf.DUMMYFUNCTION("""COMPUTED_VALUE"""),1060.65)</f>
        <v>1060.65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4">
        <f>IFERROR(__xludf.DUMMYFUNCTION("""COMPUTED_VALUE"""),45148.64583333333)</f>
        <v>45148.64583</v>
      </c>
      <c r="B16" s="5">
        <f>IFERROR(__xludf.DUMMYFUNCTION("""COMPUTED_VALUE"""),510.15)</f>
        <v>510.15</v>
      </c>
      <c r="C16" s="4">
        <f>IFERROR(__xludf.DUMMYFUNCTION("""COMPUTED_VALUE"""),45148.64583333333)</f>
        <v>45148.64583</v>
      </c>
      <c r="D16" s="5">
        <f>IFERROR(__xludf.DUMMYFUNCTION("""COMPUTED_VALUE"""),461.15)</f>
        <v>461.15</v>
      </c>
      <c r="E16" s="4">
        <f>IFERROR(__xludf.DUMMYFUNCTION("""COMPUTED_VALUE"""),45148.64583333333)</f>
        <v>45148.64583</v>
      </c>
      <c r="F16" s="5">
        <f>IFERROR(__xludf.DUMMYFUNCTION("""COMPUTED_VALUE"""),1600.95)</f>
        <v>1600.95</v>
      </c>
      <c r="G16" s="4">
        <f>IFERROR(__xludf.DUMMYFUNCTION("""COMPUTED_VALUE"""),45148.64583333333)</f>
        <v>45148.64583</v>
      </c>
      <c r="H16" s="5">
        <f>IFERROR(__xludf.DUMMYFUNCTION("""COMPUTED_VALUE"""),773.5)</f>
        <v>773.5</v>
      </c>
      <c r="I16" s="4">
        <f>IFERROR(__xludf.DUMMYFUNCTION("""COMPUTED_VALUE"""),45148.64583333333)</f>
        <v>45148.64583</v>
      </c>
      <c r="J16" s="5">
        <f>IFERROR(__xludf.DUMMYFUNCTION("""COMPUTED_VALUE"""),1053.4)</f>
        <v>1053.4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4">
        <f>IFERROR(__xludf.DUMMYFUNCTION("""COMPUTED_VALUE"""),45149.64583333333)</f>
        <v>45149.64583</v>
      </c>
      <c r="B17" s="5">
        <f>IFERROR(__xludf.DUMMYFUNCTION("""COMPUTED_VALUE"""),515.35)</f>
        <v>515.35</v>
      </c>
      <c r="C17" s="4">
        <f>IFERROR(__xludf.DUMMYFUNCTION("""COMPUTED_VALUE"""),45149.64583333333)</f>
        <v>45149.64583</v>
      </c>
      <c r="D17" s="5">
        <f>IFERROR(__xludf.DUMMYFUNCTION("""COMPUTED_VALUE"""),456.65)</f>
        <v>456.65</v>
      </c>
      <c r="E17" s="4">
        <f>IFERROR(__xludf.DUMMYFUNCTION("""COMPUTED_VALUE"""),45149.64583333333)</f>
        <v>45149.64583</v>
      </c>
      <c r="F17" s="5">
        <f>IFERROR(__xludf.DUMMYFUNCTION("""COMPUTED_VALUE"""),1613.25)</f>
        <v>1613.25</v>
      </c>
      <c r="G17" s="4">
        <f>IFERROR(__xludf.DUMMYFUNCTION("""COMPUTED_VALUE"""),45149.64583333333)</f>
        <v>45149.64583</v>
      </c>
      <c r="H17" s="5">
        <f>IFERROR(__xludf.DUMMYFUNCTION("""COMPUTED_VALUE"""),761.5)</f>
        <v>761.5</v>
      </c>
      <c r="I17" s="4">
        <f>IFERROR(__xludf.DUMMYFUNCTION("""COMPUTED_VALUE"""),45149.64583333333)</f>
        <v>45149.64583</v>
      </c>
      <c r="J17" s="5">
        <f>IFERROR(__xludf.DUMMYFUNCTION("""COMPUTED_VALUE"""),1065.3)</f>
        <v>1065.3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4">
        <f>IFERROR(__xludf.DUMMYFUNCTION("""COMPUTED_VALUE"""),45152.64583333333)</f>
        <v>45152.64583</v>
      </c>
      <c r="B18" s="5">
        <f>IFERROR(__xludf.DUMMYFUNCTION("""COMPUTED_VALUE"""),513.45)</f>
        <v>513.45</v>
      </c>
      <c r="C18" s="4">
        <f>IFERROR(__xludf.DUMMYFUNCTION("""COMPUTED_VALUE"""),45152.64583333333)</f>
        <v>45152.64583</v>
      </c>
      <c r="D18" s="5">
        <f>IFERROR(__xludf.DUMMYFUNCTION("""COMPUTED_VALUE"""),463.9)</f>
        <v>463.9</v>
      </c>
      <c r="E18" s="4">
        <f>IFERROR(__xludf.DUMMYFUNCTION("""COMPUTED_VALUE"""),45152.64583333333)</f>
        <v>45152.64583</v>
      </c>
      <c r="F18" s="5">
        <f>IFERROR(__xludf.DUMMYFUNCTION("""COMPUTED_VALUE"""),1600.75)</f>
        <v>1600.75</v>
      </c>
      <c r="G18" s="4">
        <f>IFERROR(__xludf.DUMMYFUNCTION("""COMPUTED_VALUE"""),45152.64583333333)</f>
        <v>45152.64583</v>
      </c>
      <c r="H18" s="5">
        <f>IFERROR(__xludf.DUMMYFUNCTION("""COMPUTED_VALUE"""),770.25)</f>
        <v>770.25</v>
      </c>
      <c r="I18" s="4">
        <f>IFERROR(__xludf.DUMMYFUNCTION("""COMPUTED_VALUE"""),45152.64583333333)</f>
        <v>45152.64583</v>
      </c>
      <c r="J18" s="5">
        <f>IFERROR(__xludf.DUMMYFUNCTION("""COMPUTED_VALUE"""),1059.85)</f>
        <v>1059.85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4">
        <f>IFERROR(__xludf.DUMMYFUNCTION("""COMPUTED_VALUE"""),45154.64583333333)</f>
        <v>45154.64583</v>
      </c>
      <c r="B19" s="5">
        <f>IFERROR(__xludf.DUMMYFUNCTION("""COMPUTED_VALUE"""),515.25)</f>
        <v>515.25</v>
      </c>
      <c r="C19" s="4">
        <f>IFERROR(__xludf.DUMMYFUNCTION("""COMPUTED_VALUE"""),45154.64583333333)</f>
        <v>45154.64583</v>
      </c>
      <c r="D19" s="5">
        <f>IFERROR(__xludf.DUMMYFUNCTION("""COMPUTED_VALUE"""),461.2)</f>
        <v>461.2</v>
      </c>
      <c r="E19" s="4">
        <f>IFERROR(__xludf.DUMMYFUNCTION("""COMPUTED_VALUE"""),45154.64583333333)</f>
        <v>45154.64583</v>
      </c>
      <c r="F19" s="5">
        <f>IFERROR(__xludf.DUMMYFUNCTION("""COMPUTED_VALUE"""),1584.85)</f>
        <v>1584.85</v>
      </c>
      <c r="G19" s="4">
        <f>IFERROR(__xludf.DUMMYFUNCTION("""COMPUTED_VALUE"""),45154.64583333333)</f>
        <v>45154.64583</v>
      </c>
      <c r="H19" s="5">
        <f>IFERROR(__xludf.DUMMYFUNCTION("""COMPUTED_VALUE"""),783.4)</f>
        <v>783.4</v>
      </c>
      <c r="I19" s="4">
        <f>IFERROR(__xludf.DUMMYFUNCTION("""COMPUTED_VALUE"""),45154.64583333333)</f>
        <v>45154.64583</v>
      </c>
      <c r="J19" s="5">
        <f>IFERROR(__xludf.DUMMYFUNCTION("""COMPUTED_VALUE"""),1048.4)</f>
        <v>1048.4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4">
        <f>IFERROR(__xludf.DUMMYFUNCTION("""COMPUTED_VALUE"""),45155.64583333333)</f>
        <v>45155.64583</v>
      </c>
      <c r="B20" s="5">
        <f>IFERROR(__xludf.DUMMYFUNCTION("""COMPUTED_VALUE"""),514.65)</f>
        <v>514.65</v>
      </c>
      <c r="C20" s="4">
        <f>IFERROR(__xludf.DUMMYFUNCTION("""COMPUTED_VALUE"""),45155.64583333333)</f>
        <v>45155.64583</v>
      </c>
      <c r="D20" s="5">
        <f>IFERROR(__xludf.DUMMYFUNCTION("""COMPUTED_VALUE"""),458.15)</f>
        <v>458.15</v>
      </c>
      <c r="E20" s="4">
        <f>IFERROR(__xludf.DUMMYFUNCTION("""COMPUTED_VALUE"""),45155.64583333333)</f>
        <v>45155.64583</v>
      </c>
      <c r="F20" s="5">
        <f>IFERROR(__xludf.DUMMYFUNCTION("""COMPUTED_VALUE"""),1571.4)</f>
        <v>1571.4</v>
      </c>
      <c r="G20" s="4">
        <f>IFERROR(__xludf.DUMMYFUNCTION("""COMPUTED_VALUE"""),45155.64583333333)</f>
        <v>45155.64583</v>
      </c>
      <c r="H20" s="5">
        <f>IFERROR(__xludf.DUMMYFUNCTION("""COMPUTED_VALUE"""),792.7)</f>
        <v>792.7</v>
      </c>
      <c r="I20" s="4">
        <f>IFERROR(__xludf.DUMMYFUNCTION("""COMPUTED_VALUE"""),45155.64583333333)</f>
        <v>45155.64583</v>
      </c>
      <c r="J20" s="5">
        <f>IFERROR(__xludf.DUMMYFUNCTION("""COMPUTED_VALUE"""),1040.55)</f>
        <v>1040.55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4">
        <f>IFERROR(__xludf.DUMMYFUNCTION("""COMPUTED_VALUE"""),45156.64583333333)</f>
        <v>45156.64583</v>
      </c>
      <c r="B21" s="5">
        <f>IFERROR(__xludf.DUMMYFUNCTION("""COMPUTED_VALUE"""),507.85)</f>
        <v>507.85</v>
      </c>
      <c r="C21" s="4">
        <f>IFERROR(__xludf.DUMMYFUNCTION("""COMPUTED_VALUE"""),45156.64583333333)</f>
        <v>45156.64583</v>
      </c>
      <c r="D21" s="5">
        <f>IFERROR(__xludf.DUMMYFUNCTION("""COMPUTED_VALUE"""),449.4)</f>
        <v>449.4</v>
      </c>
      <c r="E21" s="4">
        <f>IFERROR(__xludf.DUMMYFUNCTION("""COMPUTED_VALUE"""),45156.64583333333)</f>
        <v>45156.64583</v>
      </c>
      <c r="F21" s="5">
        <f>IFERROR(__xludf.DUMMYFUNCTION("""COMPUTED_VALUE"""),1569.45)</f>
        <v>1569.45</v>
      </c>
      <c r="G21" s="4">
        <f>IFERROR(__xludf.DUMMYFUNCTION("""COMPUTED_VALUE"""),45156.64583333333)</f>
        <v>45156.64583</v>
      </c>
      <c r="H21" s="5">
        <f>IFERROR(__xludf.DUMMYFUNCTION("""COMPUTED_VALUE"""),791.1)</f>
        <v>791.1</v>
      </c>
      <c r="I21" s="4">
        <f>IFERROR(__xludf.DUMMYFUNCTION("""COMPUTED_VALUE"""),45156.64583333333)</f>
        <v>45156.64583</v>
      </c>
      <c r="J21" s="5">
        <f>IFERROR(__xludf.DUMMYFUNCTION("""COMPUTED_VALUE"""),1050.85)</f>
        <v>1050.85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4">
        <f>IFERROR(__xludf.DUMMYFUNCTION("""COMPUTED_VALUE"""),45159.64583333333)</f>
        <v>45159.64583</v>
      </c>
      <c r="B22" s="5">
        <f>IFERROR(__xludf.DUMMYFUNCTION("""COMPUTED_VALUE"""),513.05)</f>
        <v>513.05</v>
      </c>
      <c r="C22" s="4">
        <f>IFERROR(__xludf.DUMMYFUNCTION("""COMPUTED_VALUE"""),45159.64583333333)</f>
        <v>45159.64583</v>
      </c>
      <c r="D22" s="5">
        <f>IFERROR(__xludf.DUMMYFUNCTION("""COMPUTED_VALUE"""),454.65)</f>
        <v>454.65</v>
      </c>
      <c r="E22" s="4">
        <f>IFERROR(__xludf.DUMMYFUNCTION("""COMPUTED_VALUE"""),45159.64583333333)</f>
        <v>45159.64583</v>
      </c>
      <c r="F22" s="5">
        <f>IFERROR(__xludf.DUMMYFUNCTION("""COMPUTED_VALUE"""),1573.95)</f>
        <v>1573.95</v>
      </c>
      <c r="G22" s="4">
        <f>IFERROR(__xludf.DUMMYFUNCTION("""COMPUTED_VALUE"""),45159.64583333333)</f>
        <v>45159.64583</v>
      </c>
      <c r="H22" s="5">
        <f>IFERROR(__xludf.DUMMYFUNCTION("""COMPUTED_VALUE"""),771.8)</f>
        <v>771.8</v>
      </c>
      <c r="I22" s="4">
        <f>IFERROR(__xludf.DUMMYFUNCTION("""COMPUTED_VALUE"""),45159.64583333333)</f>
        <v>45159.64583</v>
      </c>
      <c r="J22" s="5">
        <f>IFERROR(__xludf.DUMMYFUNCTION("""COMPUTED_VALUE"""),1054.7)</f>
        <v>1054.7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4">
        <f>IFERROR(__xludf.DUMMYFUNCTION("""COMPUTED_VALUE"""),45160.64583333333)</f>
        <v>45160.64583</v>
      </c>
      <c r="B23" s="5">
        <f>IFERROR(__xludf.DUMMYFUNCTION("""COMPUTED_VALUE"""),508.5)</f>
        <v>508.5</v>
      </c>
      <c r="C23" s="4">
        <f>IFERROR(__xludf.DUMMYFUNCTION("""COMPUTED_VALUE"""),45160.64583333333)</f>
        <v>45160.64583</v>
      </c>
      <c r="D23" s="5">
        <f>IFERROR(__xludf.DUMMYFUNCTION("""COMPUTED_VALUE"""),452.05)</f>
        <v>452.05</v>
      </c>
      <c r="E23" s="4">
        <f>IFERROR(__xludf.DUMMYFUNCTION("""COMPUTED_VALUE"""),45160.64583333333)</f>
        <v>45160.64583</v>
      </c>
      <c r="F23" s="5">
        <f>IFERROR(__xludf.DUMMYFUNCTION("""COMPUTED_VALUE"""),1578.65)</f>
        <v>1578.65</v>
      </c>
      <c r="G23" s="4">
        <f>IFERROR(__xludf.DUMMYFUNCTION("""COMPUTED_VALUE"""),45160.64583333333)</f>
        <v>45160.64583</v>
      </c>
      <c r="H23" s="5">
        <f>IFERROR(__xludf.DUMMYFUNCTION("""COMPUTED_VALUE"""),783.8)</f>
        <v>783.8</v>
      </c>
      <c r="I23" s="4">
        <f>IFERROR(__xludf.DUMMYFUNCTION("""COMPUTED_VALUE"""),45160.64583333333)</f>
        <v>45160.64583</v>
      </c>
      <c r="J23" s="5">
        <f>IFERROR(__xludf.DUMMYFUNCTION("""COMPUTED_VALUE"""),1054.25)</f>
        <v>1054.25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4">
        <f>IFERROR(__xludf.DUMMYFUNCTION("""COMPUTED_VALUE"""),45161.64583333333)</f>
        <v>45161.64583</v>
      </c>
      <c r="B24" s="5">
        <f>IFERROR(__xludf.DUMMYFUNCTION("""COMPUTED_VALUE"""),512.6)</f>
        <v>512.6</v>
      </c>
      <c r="C24" s="4">
        <f>IFERROR(__xludf.DUMMYFUNCTION("""COMPUTED_VALUE"""),45161.64583333333)</f>
        <v>45161.64583</v>
      </c>
      <c r="D24" s="5">
        <f>IFERROR(__xludf.DUMMYFUNCTION("""COMPUTED_VALUE"""),461.25)</f>
        <v>461.25</v>
      </c>
      <c r="E24" s="4">
        <f>IFERROR(__xludf.DUMMYFUNCTION("""COMPUTED_VALUE"""),45161.64583333333)</f>
        <v>45161.64583</v>
      </c>
      <c r="F24" s="5">
        <f>IFERROR(__xludf.DUMMYFUNCTION("""COMPUTED_VALUE"""),1586.2)</f>
        <v>1586.2</v>
      </c>
      <c r="G24" s="4">
        <f>IFERROR(__xludf.DUMMYFUNCTION("""COMPUTED_VALUE"""),45161.64583333333)</f>
        <v>45161.64583</v>
      </c>
      <c r="H24" s="5">
        <f>IFERROR(__xludf.DUMMYFUNCTION("""COMPUTED_VALUE"""),774.25)</f>
        <v>774.25</v>
      </c>
      <c r="I24" s="4">
        <f>IFERROR(__xludf.DUMMYFUNCTION("""COMPUTED_VALUE"""),45161.64583333333)</f>
        <v>45161.64583</v>
      </c>
      <c r="J24" s="5">
        <f>IFERROR(__xludf.DUMMYFUNCTION("""COMPUTED_VALUE"""),1048.7)</f>
        <v>1048.7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4">
        <f>IFERROR(__xludf.DUMMYFUNCTION("""COMPUTED_VALUE"""),45162.64583333333)</f>
        <v>45162.64583</v>
      </c>
      <c r="B25" s="5">
        <f>IFERROR(__xludf.DUMMYFUNCTION("""COMPUTED_VALUE"""),512.1)</f>
        <v>512.1</v>
      </c>
      <c r="C25" s="4">
        <f>IFERROR(__xludf.DUMMYFUNCTION("""COMPUTED_VALUE"""),45162.64583333333)</f>
        <v>45162.64583</v>
      </c>
      <c r="D25" s="5">
        <f>IFERROR(__xludf.DUMMYFUNCTION("""COMPUTED_VALUE"""),459.05)</f>
        <v>459.05</v>
      </c>
      <c r="E25" s="4">
        <f>IFERROR(__xludf.DUMMYFUNCTION("""COMPUTED_VALUE"""),45162.64583333333)</f>
        <v>45162.64583</v>
      </c>
      <c r="F25" s="5">
        <f>IFERROR(__xludf.DUMMYFUNCTION("""COMPUTED_VALUE"""),1583.0)</f>
        <v>1583</v>
      </c>
      <c r="G25" s="4">
        <f>IFERROR(__xludf.DUMMYFUNCTION("""COMPUTED_VALUE"""),45162.64583333333)</f>
        <v>45162.64583</v>
      </c>
      <c r="H25" s="5">
        <f>IFERROR(__xludf.DUMMYFUNCTION("""COMPUTED_VALUE"""),780.6)</f>
        <v>780.6</v>
      </c>
      <c r="I25" s="4">
        <f>IFERROR(__xludf.DUMMYFUNCTION("""COMPUTED_VALUE"""),45162.64583333333)</f>
        <v>45162.64583</v>
      </c>
      <c r="J25" s="5">
        <f>IFERROR(__xludf.DUMMYFUNCTION("""COMPUTED_VALUE"""),1053.6)</f>
        <v>1053.6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4">
        <f>IFERROR(__xludf.DUMMYFUNCTION("""COMPUTED_VALUE"""),45163.64583333333)</f>
        <v>45163.64583</v>
      </c>
      <c r="B26" s="5">
        <f>IFERROR(__xludf.DUMMYFUNCTION("""COMPUTED_VALUE"""),509.65)</f>
        <v>509.65</v>
      </c>
      <c r="C26" s="4">
        <f>IFERROR(__xludf.DUMMYFUNCTION("""COMPUTED_VALUE"""),45163.64583333333)</f>
        <v>45163.64583</v>
      </c>
      <c r="D26" s="5">
        <f>IFERROR(__xludf.DUMMYFUNCTION("""COMPUTED_VALUE"""),458.4)</f>
        <v>458.4</v>
      </c>
      <c r="E26" s="4">
        <f>IFERROR(__xludf.DUMMYFUNCTION("""COMPUTED_VALUE"""),45163.64583333333)</f>
        <v>45163.64583</v>
      </c>
      <c r="F26" s="5">
        <f>IFERROR(__xludf.DUMMYFUNCTION("""COMPUTED_VALUE"""),1591.25)</f>
        <v>1591.25</v>
      </c>
      <c r="G26" s="4">
        <f>IFERROR(__xludf.DUMMYFUNCTION("""COMPUTED_VALUE"""),45163.64583333333)</f>
        <v>45163.64583</v>
      </c>
      <c r="H26" s="5">
        <f>IFERROR(__xludf.DUMMYFUNCTION("""COMPUTED_VALUE"""),755.5)</f>
        <v>755.5</v>
      </c>
      <c r="I26" s="4">
        <f>IFERROR(__xludf.DUMMYFUNCTION("""COMPUTED_VALUE"""),45163.64583333333)</f>
        <v>45163.64583</v>
      </c>
      <c r="J26" s="5">
        <f>IFERROR(__xludf.DUMMYFUNCTION("""COMPUTED_VALUE"""),1049.4)</f>
        <v>1049.4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4">
        <f>IFERROR(__xludf.DUMMYFUNCTION("""COMPUTED_VALUE"""),45166.64583333333)</f>
        <v>45166.64583</v>
      </c>
      <c r="B27" s="5">
        <f>IFERROR(__xludf.DUMMYFUNCTION("""COMPUTED_VALUE"""),505.6)</f>
        <v>505.6</v>
      </c>
      <c r="C27" s="4">
        <f>IFERROR(__xludf.DUMMYFUNCTION("""COMPUTED_VALUE"""),45166.64583333333)</f>
        <v>45166.64583</v>
      </c>
      <c r="D27" s="5">
        <f>IFERROR(__xludf.DUMMYFUNCTION("""COMPUTED_VALUE"""),459.2)</f>
        <v>459.2</v>
      </c>
      <c r="E27" s="4">
        <f>IFERROR(__xludf.DUMMYFUNCTION("""COMPUTED_VALUE"""),45166.64583333333)</f>
        <v>45166.64583</v>
      </c>
      <c r="F27" s="5">
        <f>IFERROR(__xludf.DUMMYFUNCTION("""COMPUTED_VALUE"""),1599.05)</f>
        <v>1599.05</v>
      </c>
      <c r="G27" s="4">
        <f>IFERROR(__xludf.DUMMYFUNCTION("""COMPUTED_VALUE"""),45166.64583333333)</f>
        <v>45166.64583</v>
      </c>
      <c r="H27" s="5">
        <f>IFERROR(__xludf.DUMMYFUNCTION("""COMPUTED_VALUE"""),768.75)</f>
        <v>768.75</v>
      </c>
      <c r="I27" s="4">
        <f>IFERROR(__xludf.DUMMYFUNCTION("""COMPUTED_VALUE"""),45166.64583333333)</f>
        <v>45166.64583</v>
      </c>
      <c r="J27" s="5">
        <f>IFERROR(__xludf.DUMMYFUNCTION("""COMPUTED_VALUE"""),1044.5)</f>
        <v>1044.5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4">
        <f>IFERROR(__xludf.DUMMYFUNCTION("""COMPUTED_VALUE"""),45167.64583333333)</f>
        <v>45167.64583</v>
      </c>
      <c r="B28" s="5">
        <f>IFERROR(__xludf.DUMMYFUNCTION("""COMPUTED_VALUE"""),507.05)</f>
        <v>507.05</v>
      </c>
      <c r="C28" s="4">
        <f>IFERROR(__xludf.DUMMYFUNCTION("""COMPUTED_VALUE"""),45167.64583333333)</f>
        <v>45167.64583</v>
      </c>
      <c r="D28" s="5">
        <f>IFERROR(__xludf.DUMMYFUNCTION("""COMPUTED_VALUE"""),481.3)</f>
        <v>481.3</v>
      </c>
      <c r="E28" s="4">
        <f>IFERROR(__xludf.DUMMYFUNCTION("""COMPUTED_VALUE"""),45167.64583333333)</f>
        <v>45167.64583</v>
      </c>
      <c r="F28" s="5">
        <f>IFERROR(__xludf.DUMMYFUNCTION("""COMPUTED_VALUE"""),1601.1)</f>
        <v>1601.1</v>
      </c>
      <c r="G28" s="4">
        <f>IFERROR(__xludf.DUMMYFUNCTION("""COMPUTED_VALUE"""),45167.64583333333)</f>
        <v>45167.64583</v>
      </c>
      <c r="H28" s="5">
        <f>IFERROR(__xludf.DUMMYFUNCTION("""COMPUTED_VALUE"""),775.1)</f>
        <v>775.1</v>
      </c>
      <c r="I28" s="4">
        <f>IFERROR(__xludf.DUMMYFUNCTION("""COMPUTED_VALUE"""),45167.64583333333)</f>
        <v>45167.64583</v>
      </c>
      <c r="J28" s="5">
        <f>IFERROR(__xludf.DUMMYFUNCTION("""COMPUTED_VALUE"""),1044.7)</f>
        <v>1044.7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4">
        <f>IFERROR(__xludf.DUMMYFUNCTION("""COMPUTED_VALUE"""),45168.64583333333)</f>
        <v>45168.64583</v>
      </c>
      <c r="B29" s="5">
        <f>IFERROR(__xludf.DUMMYFUNCTION("""COMPUTED_VALUE"""),505.35)</f>
        <v>505.35</v>
      </c>
      <c r="C29" s="4">
        <f>IFERROR(__xludf.DUMMYFUNCTION("""COMPUTED_VALUE"""),45168.64583333333)</f>
        <v>45168.64583</v>
      </c>
      <c r="D29" s="5">
        <f>IFERROR(__xludf.DUMMYFUNCTION("""COMPUTED_VALUE"""),489.85)</f>
        <v>489.85</v>
      </c>
      <c r="E29" s="4">
        <f>IFERROR(__xludf.DUMMYFUNCTION("""COMPUTED_VALUE"""),45168.64583333333)</f>
        <v>45168.64583</v>
      </c>
      <c r="F29" s="5">
        <f>IFERROR(__xludf.DUMMYFUNCTION("""COMPUTED_VALUE"""),1586.9)</f>
        <v>1586.9</v>
      </c>
      <c r="G29" s="4">
        <f>IFERROR(__xludf.DUMMYFUNCTION("""COMPUTED_VALUE"""),45168.64583333333)</f>
        <v>45168.64583</v>
      </c>
      <c r="H29" s="5">
        <f>IFERROR(__xludf.DUMMYFUNCTION("""COMPUTED_VALUE"""),777.25)</f>
        <v>777.25</v>
      </c>
      <c r="I29" s="4">
        <f>IFERROR(__xludf.DUMMYFUNCTION("""COMPUTED_VALUE"""),45168.64583333333)</f>
        <v>45168.64583</v>
      </c>
      <c r="J29" s="5">
        <f>IFERROR(__xludf.DUMMYFUNCTION("""COMPUTED_VALUE"""),1037.7)</f>
        <v>1037.7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4">
        <f>IFERROR(__xludf.DUMMYFUNCTION("""COMPUTED_VALUE"""),45169.64583333333)</f>
        <v>45169.64583</v>
      </c>
      <c r="B30" s="5">
        <f>IFERROR(__xludf.DUMMYFUNCTION("""COMPUTED_VALUE"""),487.35)</f>
        <v>487.35</v>
      </c>
      <c r="C30" s="4">
        <f>IFERROR(__xludf.DUMMYFUNCTION("""COMPUTED_VALUE"""),45169.64583333333)</f>
        <v>45169.64583</v>
      </c>
      <c r="D30" s="5">
        <f>IFERROR(__xludf.DUMMYFUNCTION("""COMPUTED_VALUE"""),491.8)</f>
        <v>491.8</v>
      </c>
      <c r="E30" s="4">
        <f>IFERROR(__xludf.DUMMYFUNCTION("""COMPUTED_VALUE"""),45169.64583333333)</f>
        <v>45169.64583</v>
      </c>
      <c r="F30" s="5">
        <f>IFERROR(__xludf.DUMMYFUNCTION("""COMPUTED_VALUE"""),1632.4)</f>
        <v>1632.4</v>
      </c>
      <c r="G30" s="4">
        <f>IFERROR(__xludf.DUMMYFUNCTION("""COMPUTED_VALUE"""),45169.64583333333)</f>
        <v>45169.64583</v>
      </c>
      <c r="H30" s="5">
        <f>IFERROR(__xludf.DUMMYFUNCTION("""COMPUTED_VALUE"""),765.1)</f>
        <v>765.1</v>
      </c>
      <c r="I30" s="4">
        <f>IFERROR(__xludf.DUMMYFUNCTION("""COMPUTED_VALUE"""),45169.64583333333)</f>
        <v>45169.64583</v>
      </c>
      <c r="J30" s="5">
        <f>IFERROR(__xludf.DUMMYFUNCTION("""COMPUTED_VALUE"""),1026.15)</f>
        <v>1026.15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4">
        <f>IFERROR(__xludf.DUMMYFUNCTION("""COMPUTED_VALUE"""),45170.64583333333)</f>
        <v>45170.64583</v>
      </c>
      <c r="B31" s="5">
        <f>IFERROR(__xludf.DUMMYFUNCTION("""COMPUTED_VALUE"""),477.6)</f>
        <v>477.6</v>
      </c>
      <c r="C31" s="4">
        <f>IFERROR(__xludf.DUMMYFUNCTION("""COMPUTED_VALUE"""),45170.64583333333)</f>
        <v>45170.64583</v>
      </c>
      <c r="D31" s="5">
        <f>IFERROR(__xludf.DUMMYFUNCTION("""COMPUTED_VALUE"""),491.05)</f>
        <v>491.05</v>
      </c>
      <c r="E31" s="4">
        <f>IFERROR(__xludf.DUMMYFUNCTION("""COMPUTED_VALUE"""),45170.64583333333)</f>
        <v>45170.64583</v>
      </c>
      <c r="F31" s="5">
        <f>IFERROR(__xludf.DUMMYFUNCTION("""COMPUTED_VALUE"""),1627.25)</f>
        <v>1627.25</v>
      </c>
      <c r="G31" s="4">
        <f>IFERROR(__xludf.DUMMYFUNCTION("""COMPUTED_VALUE"""),45170.64583333333)</f>
        <v>45170.64583</v>
      </c>
      <c r="H31" s="5">
        <f>IFERROR(__xludf.DUMMYFUNCTION("""COMPUTED_VALUE"""),760.65)</f>
        <v>760.65</v>
      </c>
      <c r="I31" s="4">
        <f>IFERROR(__xludf.DUMMYFUNCTION("""COMPUTED_VALUE"""),45170.64583333333)</f>
        <v>45170.64583</v>
      </c>
      <c r="J31" s="5">
        <f>IFERROR(__xludf.DUMMYFUNCTION("""COMPUTED_VALUE"""),990.75)</f>
        <v>990.75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4">
        <f>IFERROR(__xludf.DUMMYFUNCTION("""COMPUTED_VALUE"""),45173.64583333333)</f>
        <v>45173.64583</v>
      </c>
      <c r="B32" s="5">
        <f>IFERROR(__xludf.DUMMYFUNCTION("""COMPUTED_VALUE"""),500.45)</f>
        <v>500.45</v>
      </c>
      <c r="C32" s="4">
        <f>IFERROR(__xludf.DUMMYFUNCTION("""COMPUTED_VALUE"""),45173.64583333333)</f>
        <v>45173.64583</v>
      </c>
      <c r="D32" s="5">
        <f>IFERROR(__xludf.DUMMYFUNCTION("""COMPUTED_VALUE"""),499.6)</f>
        <v>499.6</v>
      </c>
      <c r="E32" s="4">
        <f>IFERROR(__xludf.DUMMYFUNCTION("""COMPUTED_VALUE"""),45173.64583333333)</f>
        <v>45173.64583</v>
      </c>
      <c r="F32" s="5">
        <f>IFERROR(__xludf.DUMMYFUNCTION("""COMPUTED_VALUE"""),1645.5)</f>
        <v>1645.5</v>
      </c>
      <c r="G32" s="4">
        <f>IFERROR(__xludf.DUMMYFUNCTION("""COMPUTED_VALUE"""),45173.64583333333)</f>
        <v>45173.64583</v>
      </c>
      <c r="H32" s="5">
        <f>IFERROR(__xludf.DUMMYFUNCTION("""COMPUTED_VALUE"""),720.2)</f>
        <v>720.2</v>
      </c>
      <c r="I32" s="4">
        <f>IFERROR(__xludf.DUMMYFUNCTION("""COMPUTED_VALUE"""),45173.64583333333)</f>
        <v>45173.64583</v>
      </c>
      <c r="J32" s="5">
        <f>IFERROR(__xludf.DUMMYFUNCTION("""COMPUTED_VALUE"""),995.85)</f>
        <v>995.85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4">
        <f>IFERROR(__xludf.DUMMYFUNCTION("""COMPUTED_VALUE"""),45174.64583333333)</f>
        <v>45174.64583</v>
      </c>
      <c r="B33" s="5">
        <f>IFERROR(__xludf.DUMMYFUNCTION("""COMPUTED_VALUE"""),515.8)</f>
        <v>515.8</v>
      </c>
      <c r="C33" s="4">
        <f>IFERROR(__xludf.DUMMYFUNCTION("""COMPUTED_VALUE"""),45174.64583333333)</f>
        <v>45174.64583</v>
      </c>
      <c r="D33" s="5">
        <f>IFERROR(__xludf.DUMMYFUNCTION("""COMPUTED_VALUE"""),506.7)</f>
        <v>506.7</v>
      </c>
      <c r="E33" s="4">
        <f>IFERROR(__xludf.DUMMYFUNCTION("""COMPUTED_VALUE"""),45174.64583333333)</f>
        <v>45174.64583</v>
      </c>
      <c r="F33" s="5">
        <f>IFERROR(__xludf.DUMMYFUNCTION("""COMPUTED_VALUE"""),1636.7)</f>
        <v>1636.7</v>
      </c>
      <c r="G33" s="4">
        <f>IFERROR(__xludf.DUMMYFUNCTION("""COMPUTED_VALUE"""),45174.64583333333)</f>
        <v>45174.64583</v>
      </c>
      <c r="H33" s="5">
        <f>IFERROR(__xludf.DUMMYFUNCTION("""COMPUTED_VALUE"""),717.5)</f>
        <v>717.5</v>
      </c>
      <c r="I33" s="4">
        <f>IFERROR(__xludf.DUMMYFUNCTION("""COMPUTED_VALUE"""),45174.64583333333)</f>
        <v>45174.64583</v>
      </c>
      <c r="J33" s="5">
        <f>IFERROR(__xludf.DUMMYFUNCTION("""COMPUTED_VALUE"""),997.3)</f>
        <v>997.3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4">
        <f>IFERROR(__xludf.DUMMYFUNCTION("""COMPUTED_VALUE"""),45175.64583333333)</f>
        <v>45175.64583</v>
      </c>
      <c r="B34" s="5">
        <f>IFERROR(__xludf.DUMMYFUNCTION("""COMPUTED_VALUE"""),506.75)</f>
        <v>506.75</v>
      </c>
      <c r="C34" s="4">
        <f>IFERROR(__xludf.DUMMYFUNCTION("""COMPUTED_VALUE"""),45175.64583333333)</f>
        <v>45175.64583</v>
      </c>
      <c r="D34" s="5">
        <f>IFERROR(__xludf.DUMMYFUNCTION("""COMPUTED_VALUE"""),515.9)</f>
        <v>515.9</v>
      </c>
      <c r="E34" s="4">
        <f>IFERROR(__xludf.DUMMYFUNCTION("""COMPUTED_VALUE"""),45175.64583333333)</f>
        <v>45175.64583</v>
      </c>
      <c r="F34" s="5">
        <f>IFERROR(__xludf.DUMMYFUNCTION("""COMPUTED_VALUE"""),1632.0)</f>
        <v>1632</v>
      </c>
      <c r="G34" s="4">
        <f>IFERROR(__xludf.DUMMYFUNCTION("""COMPUTED_VALUE"""),45175.64583333333)</f>
        <v>45175.64583</v>
      </c>
      <c r="H34" s="5">
        <f>IFERROR(__xludf.DUMMYFUNCTION("""COMPUTED_VALUE"""),705.0)</f>
        <v>705</v>
      </c>
      <c r="I34" s="4">
        <f>IFERROR(__xludf.DUMMYFUNCTION("""COMPUTED_VALUE"""),45175.64583333333)</f>
        <v>45175.64583</v>
      </c>
      <c r="J34" s="5">
        <f>IFERROR(__xludf.DUMMYFUNCTION("""COMPUTED_VALUE"""),989.55)</f>
        <v>989.55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4">
        <f>IFERROR(__xludf.DUMMYFUNCTION("""COMPUTED_VALUE"""),45176.64583333333)</f>
        <v>45176.64583</v>
      </c>
      <c r="B35" s="5">
        <f>IFERROR(__xludf.DUMMYFUNCTION("""COMPUTED_VALUE"""),513.35)</f>
        <v>513.35</v>
      </c>
      <c r="C35" s="4">
        <f>IFERROR(__xludf.DUMMYFUNCTION("""COMPUTED_VALUE"""),45176.64583333333)</f>
        <v>45176.64583</v>
      </c>
      <c r="D35" s="5">
        <f>IFERROR(__xludf.DUMMYFUNCTION("""COMPUTED_VALUE"""),519.6)</f>
        <v>519.6</v>
      </c>
      <c r="E35" s="4">
        <f>IFERROR(__xludf.DUMMYFUNCTION("""COMPUTED_VALUE"""),45176.64583333333)</f>
        <v>45176.64583</v>
      </c>
      <c r="F35" s="5">
        <f>IFERROR(__xludf.DUMMYFUNCTION("""COMPUTED_VALUE"""),1670.1)</f>
        <v>1670.1</v>
      </c>
      <c r="G35" s="4">
        <f>IFERROR(__xludf.DUMMYFUNCTION("""COMPUTED_VALUE"""),45176.64583333333)</f>
        <v>45176.64583</v>
      </c>
      <c r="H35" s="5">
        <f>IFERROR(__xludf.DUMMYFUNCTION("""COMPUTED_VALUE"""),712.9)</f>
        <v>712.9</v>
      </c>
      <c r="I35" s="4">
        <f>IFERROR(__xludf.DUMMYFUNCTION("""COMPUTED_VALUE"""),45176.64583333333)</f>
        <v>45176.64583</v>
      </c>
      <c r="J35" s="5">
        <f>IFERROR(__xludf.DUMMYFUNCTION("""COMPUTED_VALUE"""),989.15)</f>
        <v>989.15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4">
        <f>IFERROR(__xludf.DUMMYFUNCTION("""COMPUTED_VALUE"""),45177.64583333333)</f>
        <v>45177.64583</v>
      </c>
      <c r="B36" s="5">
        <f>IFERROR(__xludf.DUMMYFUNCTION("""COMPUTED_VALUE"""),520.35)</f>
        <v>520.35</v>
      </c>
      <c r="C36" s="4">
        <f>IFERROR(__xludf.DUMMYFUNCTION("""COMPUTED_VALUE"""),45177.64583333333)</f>
        <v>45177.64583</v>
      </c>
      <c r="D36" s="5">
        <f>IFERROR(__xludf.DUMMYFUNCTION("""COMPUTED_VALUE"""),517.3)</f>
        <v>517.3</v>
      </c>
      <c r="E36" s="4">
        <f>IFERROR(__xludf.DUMMYFUNCTION("""COMPUTED_VALUE"""),45177.64583333333)</f>
        <v>45177.64583</v>
      </c>
      <c r="F36" s="5">
        <f>IFERROR(__xludf.DUMMYFUNCTION("""COMPUTED_VALUE"""),1665.05)</f>
        <v>1665.05</v>
      </c>
      <c r="G36" s="4">
        <f>IFERROR(__xludf.DUMMYFUNCTION("""COMPUTED_VALUE"""),45177.64583333333)</f>
        <v>45177.64583</v>
      </c>
      <c r="H36" s="5">
        <f>IFERROR(__xludf.DUMMYFUNCTION("""COMPUTED_VALUE"""),714.4)</f>
        <v>714.4</v>
      </c>
      <c r="I36" s="4">
        <f>IFERROR(__xludf.DUMMYFUNCTION("""COMPUTED_VALUE"""),45177.64583333333)</f>
        <v>45177.64583</v>
      </c>
      <c r="J36" s="5">
        <f>IFERROR(__xludf.DUMMYFUNCTION("""COMPUTED_VALUE"""),994.65)</f>
        <v>994.65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4">
        <f>IFERROR(__xludf.DUMMYFUNCTION("""COMPUTED_VALUE"""),45180.64583333333)</f>
        <v>45180.64583</v>
      </c>
      <c r="B37" s="5">
        <f>IFERROR(__xludf.DUMMYFUNCTION("""COMPUTED_VALUE"""),549.9)</f>
        <v>549.9</v>
      </c>
      <c r="C37" s="4">
        <f>IFERROR(__xludf.DUMMYFUNCTION("""COMPUTED_VALUE"""),45180.64583333333)</f>
        <v>45180.64583</v>
      </c>
      <c r="D37" s="5">
        <f>IFERROR(__xludf.DUMMYFUNCTION("""COMPUTED_VALUE"""),516.3)</f>
        <v>516.3</v>
      </c>
      <c r="E37" s="4">
        <f>IFERROR(__xludf.DUMMYFUNCTION("""COMPUTED_VALUE"""),45180.64583333333)</f>
        <v>45180.64583</v>
      </c>
      <c r="F37" s="5">
        <f>IFERROR(__xludf.DUMMYFUNCTION("""COMPUTED_VALUE"""),1718.6)</f>
        <v>1718.6</v>
      </c>
      <c r="G37" s="4">
        <f>IFERROR(__xludf.DUMMYFUNCTION("""COMPUTED_VALUE"""),45180.64583333333)</f>
        <v>45180.64583</v>
      </c>
      <c r="H37" s="5">
        <f>IFERROR(__xludf.DUMMYFUNCTION("""COMPUTED_VALUE"""),710.95)</f>
        <v>710.95</v>
      </c>
      <c r="I37" s="4">
        <f>IFERROR(__xludf.DUMMYFUNCTION("""COMPUTED_VALUE"""),45180.64583333333)</f>
        <v>45180.64583</v>
      </c>
      <c r="J37" s="5">
        <f>IFERROR(__xludf.DUMMYFUNCTION("""COMPUTED_VALUE"""),996.45)</f>
        <v>996.45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4">
        <f>IFERROR(__xludf.DUMMYFUNCTION("""COMPUTED_VALUE"""),45181.64583333333)</f>
        <v>45181.64583</v>
      </c>
      <c r="B38" s="5">
        <f>IFERROR(__xludf.DUMMYFUNCTION("""COMPUTED_VALUE"""),545.85)</f>
        <v>545.85</v>
      </c>
      <c r="C38" s="4">
        <f>IFERROR(__xludf.DUMMYFUNCTION("""COMPUTED_VALUE"""),45181.64583333333)</f>
        <v>45181.64583</v>
      </c>
      <c r="D38" s="5">
        <f>IFERROR(__xludf.DUMMYFUNCTION("""COMPUTED_VALUE"""),498.35)</f>
        <v>498.35</v>
      </c>
      <c r="E38" s="4">
        <f>IFERROR(__xludf.DUMMYFUNCTION("""COMPUTED_VALUE"""),45181.64583333333)</f>
        <v>45181.64583</v>
      </c>
      <c r="F38" s="5">
        <f>IFERROR(__xludf.DUMMYFUNCTION("""COMPUTED_VALUE"""),1647.85)</f>
        <v>1647.85</v>
      </c>
      <c r="G38" s="4">
        <f>IFERROR(__xludf.DUMMYFUNCTION("""COMPUTED_VALUE"""),45181.64583333333)</f>
        <v>45181.64583</v>
      </c>
      <c r="H38" s="5">
        <f>IFERROR(__xludf.DUMMYFUNCTION("""COMPUTED_VALUE"""),681.45)</f>
        <v>681.45</v>
      </c>
      <c r="I38" s="4">
        <f>IFERROR(__xludf.DUMMYFUNCTION("""COMPUTED_VALUE"""),45181.64583333333)</f>
        <v>45181.64583</v>
      </c>
      <c r="J38" s="5">
        <f>IFERROR(__xludf.DUMMYFUNCTION("""COMPUTED_VALUE"""),987.15)</f>
        <v>987.15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4">
        <f>IFERROR(__xludf.DUMMYFUNCTION("""COMPUTED_VALUE"""),45182.64583333333)</f>
        <v>45182.64583</v>
      </c>
      <c r="B39" s="5">
        <f>IFERROR(__xludf.DUMMYFUNCTION("""COMPUTED_VALUE"""),528.65)</f>
        <v>528.65</v>
      </c>
      <c r="C39" s="4">
        <f>IFERROR(__xludf.DUMMYFUNCTION("""COMPUTED_VALUE"""),45182.64583333333)</f>
        <v>45182.64583</v>
      </c>
      <c r="D39" s="5">
        <f>IFERROR(__xludf.DUMMYFUNCTION("""COMPUTED_VALUE"""),526.1)</f>
        <v>526.1</v>
      </c>
      <c r="E39" s="4">
        <f>IFERROR(__xludf.DUMMYFUNCTION("""COMPUTED_VALUE"""),45182.64583333333)</f>
        <v>45182.64583</v>
      </c>
      <c r="F39" s="5">
        <f>IFERROR(__xludf.DUMMYFUNCTION("""COMPUTED_VALUE"""),1646.45)</f>
        <v>1646.45</v>
      </c>
      <c r="G39" s="4">
        <f>IFERROR(__xludf.DUMMYFUNCTION("""COMPUTED_VALUE"""),45182.64583333333)</f>
        <v>45182.64583</v>
      </c>
      <c r="H39" s="5">
        <f>IFERROR(__xludf.DUMMYFUNCTION("""COMPUTED_VALUE"""),682.2)</f>
        <v>682.2</v>
      </c>
      <c r="I39" s="4">
        <f>IFERROR(__xludf.DUMMYFUNCTION("""COMPUTED_VALUE"""),45182.64583333333)</f>
        <v>45182.64583</v>
      </c>
      <c r="J39" s="5">
        <f>IFERROR(__xludf.DUMMYFUNCTION("""COMPUTED_VALUE"""),983.0)</f>
        <v>983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4">
        <f>IFERROR(__xludf.DUMMYFUNCTION("""COMPUTED_VALUE"""),45183.64583333333)</f>
        <v>45183.64583</v>
      </c>
      <c r="B40" s="5">
        <f>IFERROR(__xludf.DUMMYFUNCTION("""COMPUTED_VALUE"""),547.6)</f>
        <v>547.6</v>
      </c>
      <c r="C40" s="4">
        <f>IFERROR(__xludf.DUMMYFUNCTION("""COMPUTED_VALUE"""),45183.64583333333)</f>
        <v>45183.64583</v>
      </c>
      <c r="D40" s="5">
        <f>IFERROR(__xludf.DUMMYFUNCTION("""COMPUTED_VALUE"""),522.4)</f>
        <v>522.4</v>
      </c>
      <c r="E40" s="4">
        <f>IFERROR(__xludf.DUMMYFUNCTION("""COMPUTED_VALUE"""),45183.64583333333)</f>
        <v>45183.64583</v>
      </c>
      <c r="F40" s="5">
        <f>IFERROR(__xludf.DUMMYFUNCTION("""COMPUTED_VALUE"""),1659.85)</f>
        <v>1659.85</v>
      </c>
      <c r="G40" s="4">
        <f>IFERROR(__xludf.DUMMYFUNCTION("""COMPUTED_VALUE"""),45183.64583333333)</f>
        <v>45183.64583</v>
      </c>
      <c r="H40" s="5">
        <f>IFERROR(__xludf.DUMMYFUNCTION("""COMPUTED_VALUE"""),704.35)</f>
        <v>704.35</v>
      </c>
      <c r="I40" s="4">
        <f>IFERROR(__xludf.DUMMYFUNCTION("""COMPUTED_VALUE"""),45183.64583333333)</f>
        <v>45183.64583</v>
      </c>
      <c r="J40" s="5">
        <f>IFERROR(__xludf.DUMMYFUNCTION("""COMPUTED_VALUE"""),984.5)</f>
        <v>984.5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4">
        <f>IFERROR(__xludf.DUMMYFUNCTION("""COMPUTED_VALUE"""),45184.64583333333)</f>
        <v>45184.64583</v>
      </c>
      <c r="B41" s="5">
        <f>IFERROR(__xludf.DUMMYFUNCTION("""COMPUTED_VALUE"""),526.65)</f>
        <v>526.65</v>
      </c>
      <c r="C41" s="4">
        <f>IFERROR(__xludf.DUMMYFUNCTION("""COMPUTED_VALUE"""),45184.64583333333)</f>
        <v>45184.64583</v>
      </c>
      <c r="D41" s="5">
        <f>IFERROR(__xludf.DUMMYFUNCTION("""COMPUTED_VALUE"""),512.5)</f>
        <v>512.5</v>
      </c>
      <c r="E41" s="4">
        <f>IFERROR(__xludf.DUMMYFUNCTION("""COMPUTED_VALUE"""),45184.64583333333)</f>
        <v>45184.64583</v>
      </c>
      <c r="F41" s="5">
        <f>IFERROR(__xludf.DUMMYFUNCTION("""COMPUTED_VALUE"""),1674.55)</f>
        <v>1674.55</v>
      </c>
      <c r="G41" s="4">
        <f>IFERROR(__xludf.DUMMYFUNCTION("""COMPUTED_VALUE"""),45184.64583333333)</f>
        <v>45184.64583</v>
      </c>
      <c r="H41" s="5">
        <f>IFERROR(__xludf.DUMMYFUNCTION("""COMPUTED_VALUE"""),706.8)</f>
        <v>706.8</v>
      </c>
      <c r="I41" s="4">
        <f>IFERROR(__xludf.DUMMYFUNCTION("""COMPUTED_VALUE"""),45184.64583333333)</f>
        <v>45184.64583</v>
      </c>
      <c r="J41" s="5">
        <f>IFERROR(__xludf.DUMMYFUNCTION("""COMPUTED_VALUE"""),982.2)</f>
        <v>982.2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4">
        <f>IFERROR(__xludf.DUMMYFUNCTION("""COMPUTED_VALUE"""),45187.64583333333)</f>
        <v>45187.64583</v>
      </c>
      <c r="B42" s="5">
        <f>IFERROR(__xludf.DUMMYFUNCTION("""COMPUTED_VALUE"""),515.2)</f>
        <v>515.2</v>
      </c>
      <c r="C42" s="4">
        <f>IFERROR(__xludf.DUMMYFUNCTION("""COMPUTED_VALUE"""),45187.64583333333)</f>
        <v>45187.64583</v>
      </c>
      <c r="D42" s="5">
        <f>IFERROR(__xludf.DUMMYFUNCTION("""COMPUTED_VALUE"""),511.95)</f>
        <v>511.95</v>
      </c>
      <c r="E42" s="4">
        <f>IFERROR(__xludf.DUMMYFUNCTION("""COMPUTED_VALUE"""),45187.64583333333)</f>
        <v>45187.64583</v>
      </c>
      <c r="F42" s="5">
        <f>IFERROR(__xludf.DUMMYFUNCTION("""COMPUTED_VALUE"""),1664.05)</f>
        <v>1664.05</v>
      </c>
      <c r="G42" s="4">
        <f>IFERROR(__xludf.DUMMYFUNCTION("""COMPUTED_VALUE"""),45187.64583333333)</f>
        <v>45187.64583</v>
      </c>
      <c r="H42" s="5">
        <f>IFERROR(__xludf.DUMMYFUNCTION("""COMPUTED_VALUE"""),708.6)</f>
        <v>708.6</v>
      </c>
      <c r="I42" s="4">
        <f>IFERROR(__xludf.DUMMYFUNCTION("""COMPUTED_VALUE"""),45187.64583333333)</f>
        <v>45187.64583</v>
      </c>
      <c r="J42" s="5">
        <f>IFERROR(__xludf.DUMMYFUNCTION("""COMPUTED_VALUE"""),981.8)</f>
        <v>981.8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4">
        <f>IFERROR(__xludf.DUMMYFUNCTION("""COMPUTED_VALUE"""),45189.64583333333)</f>
        <v>45189.64583</v>
      </c>
      <c r="B43" s="5">
        <f>IFERROR(__xludf.DUMMYFUNCTION("""COMPUTED_VALUE"""),518.9)</f>
        <v>518.9</v>
      </c>
      <c r="C43" s="4">
        <f>IFERROR(__xludf.DUMMYFUNCTION("""COMPUTED_VALUE"""),45189.64583333333)</f>
        <v>45189.64583</v>
      </c>
      <c r="D43" s="5">
        <f>IFERROR(__xludf.DUMMYFUNCTION("""COMPUTED_VALUE"""),507.65)</f>
        <v>507.65</v>
      </c>
      <c r="E43" s="4">
        <f>IFERROR(__xludf.DUMMYFUNCTION("""COMPUTED_VALUE"""),45189.64583333333)</f>
        <v>45189.64583</v>
      </c>
      <c r="F43" s="5">
        <f>IFERROR(__xludf.DUMMYFUNCTION("""COMPUTED_VALUE"""),1669.2)</f>
        <v>1669.2</v>
      </c>
      <c r="G43" s="4">
        <f>IFERROR(__xludf.DUMMYFUNCTION("""COMPUTED_VALUE"""),45189.64583333333)</f>
        <v>45189.64583</v>
      </c>
      <c r="H43" s="5">
        <f>IFERROR(__xludf.DUMMYFUNCTION("""COMPUTED_VALUE"""),692.05)</f>
        <v>692.05</v>
      </c>
      <c r="I43" s="4">
        <f>IFERROR(__xludf.DUMMYFUNCTION("""COMPUTED_VALUE"""),45189.64583333333)</f>
        <v>45189.64583</v>
      </c>
      <c r="J43" s="5">
        <f>IFERROR(__xludf.DUMMYFUNCTION("""COMPUTED_VALUE"""),979.25)</f>
        <v>979.25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4">
        <f>IFERROR(__xludf.DUMMYFUNCTION("""COMPUTED_VALUE"""),45190.64583333333)</f>
        <v>45190.64583</v>
      </c>
      <c r="B44" s="5">
        <f>IFERROR(__xludf.DUMMYFUNCTION("""COMPUTED_VALUE"""),516.0)</f>
        <v>516</v>
      </c>
      <c r="C44" s="4">
        <f>IFERROR(__xludf.DUMMYFUNCTION("""COMPUTED_VALUE"""),45190.64583333333)</f>
        <v>45190.64583</v>
      </c>
      <c r="D44" s="5">
        <f>IFERROR(__xludf.DUMMYFUNCTION("""COMPUTED_VALUE"""),503.1)</f>
        <v>503.1</v>
      </c>
      <c r="E44" s="4">
        <f>IFERROR(__xludf.DUMMYFUNCTION("""COMPUTED_VALUE"""),45190.64583333333)</f>
        <v>45190.64583</v>
      </c>
      <c r="F44" s="5">
        <f>IFERROR(__xludf.DUMMYFUNCTION("""COMPUTED_VALUE"""),1669.1)</f>
        <v>1669.1</v>
      </c>
      <c r="G44" s="4">
        <f>IFERROR(__xludf.DUMMYFUNCTION("""COMPUTED_VALUE"""),45190.64583333333)</f>
        <v>45190.64583</v>
      </c>
      <c r="H44" s="5">
        <f>IFERROR(__xludf.DUMMYFUNCTION("""COMPUTED_VALUE"""),688.6)</f>
        <v>688.6</v>
      </c>
      <c r="I44" s="4">
        <f>IFERROR(__xludf.DUMMYFUNCTION("""COMPUTED_VALUE"""),45190.64583333333)</f>
        <v>45190.64583</v>
      </c>
      <c r="J44" s="5">
        <f>IFERROR(__xludf.DUMMYFUNCTION("""COMPUTED_VALUE"""),985.65)</f>
        <v>985.65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4">
        <f>IFERROR(__xludf.DUMMYFUNCTION("""COMPUTED_VALUE"""),45191.64583333333)</f>
        <v>45191.64583</v>
      </c>
      <c r="B45" s="5">
        <f>IFERROR(__xludf.DUMMYFUNCTION("""COMPUTED_VALUE"""),528.9)</f>
        <v>528.9</v>
      </c>
      <c r="C45" s="4">
        <f>IFERROR(__xludf.DUMMYFUNCTION("""COMPUTED_VALUE"""),45191.64583333333)</f>
        <v>45191.64583</v>
      </c>
      <c r="D45" s="5">
        <f>IFERROR(__xludf.DUMMYFUNCTION("""COMPUTED_VALUE"""),499.25)</f>
        <v>499.25</v>
      </c>
      <c r="E45" s="4">
        <f>IFERROR(__xludf.DUMMYFUNCTION("""COMPUTED_VALUE"""),45191.64583333333)</f>
        <v>45191.64583</v>
      </c>
      <c r="F45" s="5">
        <f>IFERROR(__xludf.DUMMYFUNCTION("""COMPUTED_VALUE"""),1653.45)</f>
        <v>1653.45</v>
      </c>
      <c r="G45" s="4">
        <f>IFERROR(__xludf.DUMMYFUNCTION("""COMPUTED_VALUE"""),45191.64583333333)</f>
        <v>45191.64583</v>
      </c>
      <c r="H45" s="5">
        <f>IFERROR(__xludf.DUMMYFUNCTION("""COMPUTED_VALUE"""),677.75)</f>
        <v>677.75</v>
      </c>
      <c r="I45" s="4">
        <f>IFERROR(__xludf.DUMMYFUNCTION("""COMPUTED_VALUE"""),45191.64583333333)</f>
        <v>45191.64583</v>
      </c>
      <c r="J45" s="5">
        <f>IFERROR(__xludf.DUMMYFUNCTION("""COMPUTED_VALUE"""),977.6)</f>
        <v>977.6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4">
        <f>IFERROR(__xludf.DUMMYFUNCTION("""COMPUTED_VALUE"""),45194.64583333333)</f>
        <v>45194.64583</v>
      </c>
      <c r="B46" s="5">
        <f>IFERROR(__xludf.DUMMYFUNCTION("""COMPUTED_VALUE"""),520.4)</f>
        <v>520.4</v>
      </c>
      <c r="C46" s="4">
        <f>IFERROR(__xludf.DUMMYFUNCTION("""COMPUTED_VALUE"""),45194.64583333333)</f>
        <v>45194.64583</v>
      </c>
      <c r="D46" s="5">
        <f>IFERROR(__xludf.DUMMYFUNCTION("""COMPUTED_VALUE"""),496.2)</f>
        <v>496.2</v>
      </c>
      <c r="E46" s="4">
        <f>IFERROR(__xludf.DUMMYFUNCTION("""COMPUTED_VALUE"""),45194.64583333333)</f>
        <v>45194.64583</v>
      </c>
      <c r="F46" s="5">
        <f>IFERROR(__xludf.DUMMYFUNCTION("""COMPUTED_VALUE"""),1695.5)</f>
        <v>1695.5</v>
      </c>
      <c r="G46" s="4">
        <f>IFERROR(__xludf.DUMMYFUNCTION("""COMPUTED_VALUE"""),45194.64583333333)</f>
        <v>45194.64583</v>
      </c>
      <c r="H46" s="5">
        <f>IFERROR(__xludf.DUMMYFUNCTION("""COMPUTED_VALUE"""),670.15)</f>
        <v>670.15</v>
      </c>
      <c r="I46" s="4">
        <f>IFERROR(__xludf.DUMMYFUNCTION("""COMPUTED_VALUE"""),45194.64583333333)</f>
        <v>45194.64583</v>
      </c>
      <c r="J46" s="5">
        <f>IFERROR(__xludf.DUMMYFUNCTION("""COMPUTED_VALUE"""),968.85)</f>
        <v>968.85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4">
        <f>IFERROR(__xludf.DUMMYFUNCTION("""COMPUTED_VALUE"""),45195.64583333333)</f>
        <v>45195.64583</v>
      </c>
      <c r="B47" s="5">
        <f>IFERROR(__xludf.DUMMYFUNCTION("""COMPUTED_VALUE"""),514.65)</f>
        <v>514.65</v>
      </c>
      <c r="C47" s="4">
        <f>IFERROR(__xludf.DUMMYFUNCTION("""COMPUTED_VALUE"""),45195.64583333333)</f>
        <v>45195.64583</v>
      </c>
      <c r="D47" s="5">
        <f>IFERROR(__xludf.DUMMYFUNCTION("""COMPUTED_VALUE"""),493.9)</f>
        <v>493.9</v>
      </c>
      <c r="E47" s="4">
        <f>IFERROR(__xludf.DUMMYFUNCTION("""COMPUTED_VALUE"""),45195.64583333333)</f>
        <v>45195.64583</v>
      </c>
      <c r="F47" s="5">
        <f>IFERROR(__xludf.DUMMYFUNCTION("""COMPUTED_VALUE"""),1718.75)</f>
        <v>1718.75</v>
      </c>
      <c r="G47" s="4">
        <f>IFERROR(__xludf.DUMMYFUNCTION("""COMPUTED_VALUE"""),45195.64583333333)</f>
        <v>45195.64583</v>
      </c>
      <c r="H47" s="5">
        <f>IFERROR(__xludf.DUMMYFUNCTION("""COMPUTED_VALUE"""),676.8)</f>
        <v>676.8</v>
      </c>
      <c r="I47" s="4">
        <f>IFERROR(__xludf.DUMMYFUNCTION("""COMPUTED_VALUE"""),45195.64583333333)</f>
        <v>45195.64583</v>
      </c>
      <c r="J47" s="5">
        <f>IFERROR(__xludf.DUMMYFUNCTION("""COMPUTED_VALUE"""),959.6)</f>
        <v>959.6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4">
        <f>IFERROR(__xludf.DUMMYFUNCTION("""COMPUTED_VALUE"""),45196.64583333333)</f>
        <v>45196.64583</v>
      </c>
      <c r="B48" s="5">
        <f>IFERROR(__xludf.DUMMYFUNCTION("""COMPUTED_VALUE"""),514.45)</f>
        <v>514.45</v>
      </c>
      <c r="C48" s="4">
        <f>IFERROR(__xludf.DUMMYFUNCTION("""COMPUTED_VALUE"""),45196.64583333333)</f>
        <v>45196.64583</v>
      </c>
      <c r="D48" s="5">
        <f>IFERROR(__xludf.DUMMYFUNCTION("""COMPUTED_VALUE"""),496.9)</f>
        <v>496.9</v>
      </c>
      <c r="E48" s="4">
        <f>IFERROR(__xludf.DUMMYFUNCTION("""COMPUTED_VALUE"""),45196.64583333333)</f>
        <v>45196.64583</v>
      </c>
      <c r="F48" s="5">
        <f>IFERROR(__xludf.DUMMYFUNCTION("""COMPUTED_VALUE"""),1704.0)</f>
        <v>1704</v>
      </c>
      <c r="G48" s="4">
        <f>IFERROR(__xludf.DUMMYFUNCTION("""COMPUTED_VALUE"""),45196.64583333333)</f>
        <v>45196.64583</v>
      </c>
      <c r="H48" s="5">
        <f>IFERROR(__xludf.DUMMYFUNCTION("""COMPUTED_VALUE"""),701.7)</f>
        <v>701.7</v>
      </c>
      <c r="I48" s="4">
        <f>IFERROR(__xludf.DUMMYFUNCTION("""COMPUTED_VALUE"""),45196.64583333333)</f>
        <v>45196.64583</v>
      </c>
      <c r="J48" s="5">
        <f>IFERROR(__xludf.DUMMYFUNCTION("""COMPUTED_VALUE"""),960.15)</f>
        <v>960.15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4">
        <f>IFERROR(__xludf.DUMMYFUNCTION("""COMPUTED_VALUE"""),45197.64583333333)</f>
        <v>45197.64583</v>
      </c>
      <c r="B49" s="5">
        <f>IFERROR(__xludf.DUMMYFUNCTION("""COMPUTED_VALUE"""),510.5)</f>
        <v>510.5</v>
      </c>
      <c r="C49" s="4">
        <f>IFERROR(__xludf.DUMMYFUNCTION("""COMPUTED_VALUE"""),45197.64583333333)</f>
        <v>45197.64583</v>
      </c>
      <c r="D49" s="5">
        <f>IFERROR(__xludf.DUMMYFUNCTION("""COMPUTED_VALUE"""),485.65)</f>
        <v>485.65</v>
      </c>
      <c r="E49" s="4">
        <f>IFERROR(__xludf.DUMMYFUNCTION("""COMPUTED_VALUE"""),45197.64583333333)</f>
        <v>45197.64583</v>
      </c>
      <c r="F49" s="5">
        <f>IFERROR(__xludf.DUMMYFUNCTION("""COMPUTED_VALUE"""),1714.55)</f>
        <v>1714.55</v>
      </c>
      <c r="G49" s="4">
        <f>IFERROR(__xludf.DUMMYFUNCTION("""COMPUTED_VALUE"""),45197.64583333333)</f>
        <v>45197.64583</v>
      </c>
      <c r="H49" s="5">
        <f>IFERROR(__xludf.DUMMYFUNCTION("""COMPUTED_VALUE"""),696.75)</f>
        <v>696.75</v>
      </c>
      <c r="I49" s="4">
        <f>IFERROR(__xludf.DUMMYFUNCTION("""COMPUTED_VALUE"""),45197.64583333333)</f>
        <v>45197.64583</v>
      </c>
      <c r="J49" s="5">
        <f>IFERROR(__xludf.DUMMYFUNCTION("""COMPUTED_VALUE"""),954.0)</f>
        <v>954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4">
        <f>IFERROR(__xludf.DUMMYFUNCTION("""COMPUTED_VALUE"""),45198.64583333333)</f>
        <v>45198.64583</v>
      </c>
      <c r="B50" s="5">
        <f>IFERROR(__xludf.DUMMYFUNCTION("""COMPUTED_VALUE"""),502.1)</f>
        <v>502.1</v>
      </c>
      <c r="C50" s="4">
        <f>IFERROR(__xludf.DUMMYFUNCTION("""COMPUTED_VALUE"""),45198.64583333333)</f>
        <v>45198.64583</v>
      </c>
      <c r="D50" s="5">
        <f>IFERROR(__xludf.DUMMYFUNCTION("""COMPUTED_VALUE"""),491.4)</f>
        <v>491.4</v>
      </c>
      <c r="E50" s="4">
        <f>IFERROR(__xludf.DUMMYFUNCTION("""COMPUTED_VALUE"""),45198.64583333333)</f>
        <v>45198.64583</v>
      </c>
      <c r="F50" s="5">
        <f>IFERROR(__xludf.DUMMYFUNCTION("""COMPUTED_VALUE"""),1739.3)</f>
        <v>1739.3</v>
      </c>
      <c r="G50" s="4">
        <f>IFERROR(__xludf.DUMMYFUNCTION("""COMPUTED_VALUE"""),45198.64583333333)</f>
        <v>45198.64583</v>
      </c>
      <c r="H50" s="5">
        <f>IFERROR(__xludf.DUMMYFUNCTION("""COMPUTED_VALUE"""),688.5)</f>
        <v>688.5</v>
      </c>
      <c r="I50" s="4">
        <f>IFERROR(__xludf.DUMMYFUNCTION("""COMPUTED_VALUE"""),45198.64583333333)</f>
        <v>45198.64583</v>
      </c>
      <c r="J50" s="5">
        <f>IFERROR(__xludf.DUMMYFUNCTION("""COMPUTED_VALUE"""),968.45)</f>
        <v>968.45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4">
        <f>IFERROR(__xludf.DUMMYFUNCTION("""COMPUTED_VALUE"""),45202.64583333333)</f>
        <v>45202.64583</v>
      </c>
      <c r="B51" s="5">
        <f>IFERROR(__xludf.DUMMYFUNCTION("""COMPUTED_VALUE"""),501.4)</f>
        <v>501.4</v>
      </c>
      <c r="C51" s="4">
        <f>IFERROR(__xludf.DUMMYFUNCTION("""COMPUTED_VALUE"""),45202.64583333333)</f>
        <v>45202.64583</v>
      </c>
      <c r="D51" s="5">
        <f>IFERROR(__xludf.DUMMYFUNCTION("""COMPUTED_VALUE"""),490.75)</f>
        <v>490.75</v>
      </c>
      <c r="E51" s="4">
        <f>IFERROR(__xludf.DUMMYFUNCTION("""COMPUTED_VALUE"""),45202.64583333333)</f>
        <v>45202.64583</v>
      </c>
      <c r="F51" s="5">
        <f>IFERROR(__xludf.DUMMYFUNCTION("""COMPUTED_VALUE"""),1799.05)</f>
        <v>1799.05</v>
      </c>
      <c r="G51" s="4">
        <f>IFERROR(__xludf.DUMMYFUNCTION("""COMPUTED_VALUE"""),45202.64583333333)</f>
        <v>45202.64583</v>
      </c>
      <c r="H51" s="5">
        <f>IFERROR(__xludf.DUMMYFUNCTION("""COMPUTED_VALUE"""),674.05)</f>
        <v>674.05</v>
      </c>
      <c r="I51" s="4">
        <f>IFERROR(__xludf.DUMMYFUNCTION("""COMPUTED_VALUE"""),45202.64583333333)</f>
        <v>45202.64583</v>
      </c>
      <c r="J51" s="5">
        <f>IFERROR(__xludf.DUMMYFUNCTION("""COMPUTED_VALUE"""),969.15)</f>
        <v>969.15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4">
        <f>IFERROR(__xludf.DUMMYFUNCTION("""COMPUTED_VALUE"""),45203.64583333333)</f>
        <v>45203.64583</v>
      </c>
      <c r="B52" s="5">
        <f>IFERROR(__xludf.DUMMYFUNCTION("""COMPUTED_VALUE"""),496.75)</f>
        <v>496.75</v>
      </c>
      <c r="C52" s="4">
        <f>IFERROR(__xludf.DUMMYFUNCTION("""COMPUTED_VALUE"""),45203.64583333333)</f>
        <v>45203.64583</v>
      </c>
      <c r="D52" s="5">
        <f>IFERROR(__xludf.DUMMYFUNCTION("""COMPUTED_VALUE"""),486.2)</f>
        <v>486.2</v>
      </c>
      <c r="E52" s="4">
        <f>IFERROR(__xludf.DUMMYFUNCTION("""COMPUTED_VALUE"""),45203.64583333333)</f>
        <v>45203.64583</v>
      </c>
      <c r="F52" s="5">
        <f>IFERROR(__xludf.DUMMYFUNCTION("""COMPUTED_VALUE"""),1790.05)</f>
        <v>1790.05</v>
      </c>
      <c r="G52" s="4">
        <f>IFERROR(__xludf.DUMMYFUNCTION("""COMPUTED_VALUE"""),45203.64583333333)</f>
        <v>45203.64583</v>
      </c>
      <c r="H52" s="5">
        <f>IFERROR(__xludf.DUMMYFUNCTION("""COMPUTED_VALUE"""),695.3)</f>
        <v>695.3</v>
      </c>
      <c r="I52" s="4">
        <f>IFERROR(__xludf.DUMMYFUNCTION("""COMPUTED_VALUE"""),45203.64583333333)</f>
        <v>45203.64583</v>
      </c>
      <c r="J52" s="5">
        <f>IFERROR(__xludf.DUMMYFUNCTION("""COMPUTED_VALUE"""),959.2)</f>
        <v>959.2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4">
        <f>IFERROR(__xludf.DUMMYFUNCTION("""COMPUTED_VALUE"""),45204.64583333333)</f>
        <v>45204.64583</v>
      </c>
      <c r="B53" s="5">
        <f>IFERROR(__xludf.DUMMYFUNCTION("""COMPUTED_VALUE"""),493.95)</f>
        <v>493.95</v>
      </c>
      <c r="C53" s="4">
        <f>IFERROR(__xludf.DUMMYFUNCTION("""COMPUTED_VALUE"""),45204.64583333333)</f>
        <v>45204.64583</v>
      </c>
      <c r="D53" s="5">
        <f>IFERROR(__xludf.DUMMYFUNCTION("""COMPUTED_VALUE"""),487.25)</f>
        <v>487.25</v>
      </c>
      <c r="E53" s="4">
        <f>IFERROR(__xludf.DUMMYFUNCTION("""COMPUTED_VALUE"""),45204.64583333333)</f>
        <v>45204.64583</v>
      </c>
      <c r="F53" s="5">
        <f>IFERROR(__xludf.DUMMYFUNCTION("""COMPUTED_VALUE"""),1746.9)</f>
        <v>1746.9</v>
      </c>
      <c r="G53" s="4">
        <f>IFERROR(__xludf.DUMMYFUNCTION("""COMPUTED_VALUE"""),45204.64583333333)</f>
        <v>45204.64583</v>
      </c>
      <c r="H53" s="5">
        <f>IFERROR(__xludf.DUMMYFUNCTION("""COMPUTED_VALUE"""),690.0)</f>
        <v>690</v>
      </c>
      <c r="I53" s="4">
        <f>IFERROR(__xludf.DUMMYFUNCTION("""COMPUTED_VALUE"""),45204.64583333333)</f>
        <v>45204.64583</v>
      </c>
      <c r="J53" s="5">
        <f>IFERROR(__xludf.DUMMYFUNCTION("""COMPUTED_VALUE"""),964.7)</f>
        <v>964.7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4">
        <f>IFERROR(__xludf.DUMMYFUNCTION("""COMPUTED_VALUE"""),45205.64583333333)</f>
        <v>45205.64583</v>
      </c>
      <c r="B54" s="5">
        <f>IFERROR(__xludf.DUMMYFUNCTION("""COMPUTED_VALUE"""),507.7)</f>
        <v>507.7</v>
      </c>
      <c r="C54" s="4">
        <f>IFERROR(__xludf.DUMMYFUNCTION("""COMPUTED_VALUE"""),45205.64583333333)</f>
        <v>45205.64583</v>
      </c>
      <c r="D54" s="5">
        <f>IFERROR(__xludf.DUMMYFUNCTION("""COMPUTED_VALUE"""),488.6)</f>
        <v>488.6</v>
      </c>
      <c r="E54" s="4">
        <f>IFERROR(__xludf.DUMMYFUNCTION("""COMPUTED_VALUE"""),45205.64583333333)</f>
        <v>45205.64583</v>
      </c>
      <c r="F54" s="5">
        <f>IFERROR(__xludf.DUMMYFUNCTION("""COMPUTED_VALUE"""),1725.6)</f>
        <v>1725.6</v>
      </c>
      <c r="G54" s="4">
        <f>IFERROR(__xludf.DUMMYFUNCTION("""COMPUTED_VALUE"""),45205.64583333333)</f>
        <v>45205.64583</v>
      </c>
      <c r="H54" s="5">
        <f>IFERROR(__xludf.DUMMYFUNCTION("""COMPUTED_VALUE"""),711.9)</f>
        <v>711.9</v>
      </c>
      <c r="I54" s="4">
        <f>IFERROR(__xludf.DUMMYFUNCTION("""COMPUTED_VALUE"""),45205.64583333333)</f>
        <v>45205.64583</v>
      </c>
      <c r="J54" s="5">
        <f>IFERROR(__xludf.DUMMYFUNCTION("""COMPUTED_VALUE"""),961.9)</f>
        <v>961.9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4">
        <f>IFERROR(__xludf.DUMMYFUNCTION("""COMPUTED_VALUE"""),45208.64583333333)</f>
        <v>45208.64583</v>
      </c>
      <c r="B55" s="5">
        <f>IFERROR(__xludf.DUMMYFUNCTION("""COMPUTED_VALUE"""),514.4)</f>
        <v>514.4</v>
      </c>
      <c r="C55" s="4">
        <f>IFERROR(__xludf.DUMMYFUNCTION("""COMPUTED_VALUE"""),45208.64583333333)</f>
        <v>45208.64583</v>
      </c>
      <c r="D55" s="5">
        <f>IFERROR(__xludf.DUMMYFUNCTION("""COMPUTED_VALUE"""),472.2)</f>
        <v>472.2</v>
      </c>
      <c r="E55" s="4">
        <f>IFERROR(__xludf.DUMMYFUNCTION("""COMPUTED_VALUE"""),45208.64583333333)</f>
        <v>45208.64583</v>
      </c>
      <c r="F55" s="5">
        <f>IFERROR(__xludf.DUMMYFUNCTION("""COMPUTED_VALUE"""),1764.7)</f>
        <v>1764.7</v>
      </c>
      <c r="G55" s="4">
        <f>IFERROR(__xludf.DUMMYFUNCTION("""COMPUTED_VALUE"""),45208.64583333333)</f>
        <v>45208.64583</v>
      </c>
      <c r="H55" s="5">
        <f>IFERROR(__xludf.DUMMYFUNCTION("""COMPUTED_VALUE"""),693.05)</f>
        <v>693.05</v>
      </c>
      <c r="I55" s="4">
        <f>IFERROR(__xludf.DUMMYFUNCTION("""COMPUTED_VALUE"""),45208.64583333333)</f>
        <v>45208.64583</v>
      </c>
      <c r="J55" s="5">
        <f>IFERROR(__xludf.DUMMYFUNCTION("""COMPUTED_VALUE"""),947.25)</f>
        <v>947.25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4">
        <f>IFERROR(__xludf.DUMMYFUNCTION("""COMPUTED_VALUE"""),45209.64583333333)</f>
        <v>45209.64583</v>
      </c>
      <c r="B56" s="5">
        <f>IFERROR(__xludf.DUMMYFUNCTION("""COMPUTED_VALUE"""),514.45)</f>
        <v>514.45</v>
      </c>
      <c r="C56" s="4">
        <f>IFERROR(__xludf.DUMMYFUNCTION("""COMPUTED_VALUE"""),45209.64583333333)</f>
        <v>45209.64583</v>
      </c>
      <c r="D56" s="5">
        <f>IFERROR(__xludf.DUMMYFUNCTION("""COMPUTED_VALUE"""),476.55)</f>
        <v>476.55</v>
      </c>
      <c r="E56" s="4">
        <f>IFERROR(__xludf.DUMMYFUNCTION("""COMPUTED_VALUE"""),45209.64583333333)</f>
        <v>45209.64583</v>
      </c>
      <c r="F56" s="5">
        <f>IFERROR(__xludf.DUMMYFUNCTION("""COMPUTED_VALUE"""),1726.85)</f>
        <v>1726.85</v>
      </c>
      <c r="G56" s="4">
        <f>IFERROR(__xludf.DUMMYFUNCTION("""COMPUTED_VALUE"""),45209.64583333333)</f>
        <v>45209.64583</v>
      </c>
      <c r="H56" s="5">
        <f>IFERROR(__xludf.DUMMYFUNCTION("""COMPUTED_VALUE"""),698.9)</f>
        <v>698.9</v>
      </c>
      <c r="I56" s="4">
        <f>IFERROR(__xludf.DUMMYFUNCTION("""COMPUTED_VALUE"""),45209.64583333333)</f>
        <v>45209.64583</v>
      </c>
      <c r="J56" s="5">
        <f>IFERROR(__xludf.DUMMYFUNCTION("""COMPUTED_VALUE"""),944.2)</f>
        <v>944.2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4">
        <f>IFERROR(__xludf.DUMMYFUNCTION("""COMPUTED_VALUE"""),45210.64583333333)</f>
        <v>45210.64583</v>
      </c>
      <c r="B57" s="5">
        <f>IFERROR(__xludf.DUMMYFUNCTION("""COMPUTED_VALUE"""),516.2)</f>
        <v>516.2</v>
      </c>
      <c r="C57" s="4">
        <f>IFERROR(__xludf.DUMMYFUNCTION("""COMPUTED_VALUE"""),45210.64583333333)</f>
        <v>45210.64583</v>
      </c>
      <c r="D57" s="5">
        <f>IFERROR(__xludf.DUMMYFUNCTION("""COMPUTED_VALUE"""),484.0)</f>
        <v>484</v>
      </c>
      <c r="E57" s="4">
        <f>IFERROR(__xludf.DUMMYFUNCTION("""COMPUTED_VALUE"""),45210.64583333333)</f>
        <v>45210.64583</v>
      </c>
      <c r="F57" s="5">
        <f>IFERROR(__xludf.DUMMYFUNCTION("""COMPUTED_VALUE"""),1711.2)</f>
        <v>1711.2</v>
      </c>
      <c r="G57" s="4">
        <f>IFERROR(__xludf.DUMMYFUNCTION("""COMPUTED_VALUE"""),45210.64583333333)</f>
        <v>45210.64583</v>
      </c>
      <c r="H57" s="5">
        <f>IFERROR(__xludf.DUMMYFUNCTION("""COMPUTED_VALUE"""),713.3)</f>
        <v>713.3</v>
      </c>
      <c r="I57" s="4">
        <f>IFERROR(__xludf.DUMMYFUNCTION("""COMPUTED_VALUE"""),45210.64583333333)</f>
        <v>45210.64583</v>
      </c>
      <c r="J57" s="5">
        <f>IFERROR(__xludf.DUMMYFUNCTION("""COMPUTED_VALUE"""),942.7)</f>
        <v>942.7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4">
        <f>IFERROR(__xludf.DUMMYFUNCTION("""COMPUTED_VALUE"""),45211.64583333333)</f>
        <v>45211.64583</v>
      </c>
      <c r="B58" s="5">
        <f>IFERROR(__xludf.DUMMYFUNCTION("""COMPUTED_VALUE"""),511.2)</f>
        <v>511.2</v>
      </c>
      <c r="C58" s="4">
        <f>IFERROR(__xludf.DUMMYFUNCTION("""COMPUTED_VALUE"""),45211.64583333333)</f>
        <v>45211.64583</v>
      </c>
      <c r="D58" s="5">
        <f>IFERROR(__xludf.DUMMYFUNCTION("""COMPUTED_VALUE"""),487.15)</f>
        <v>487.15</v>
      </c>
      <c r="E58" s="4">
        <f>IFERROR(__xludf.DUMMYFUNCTION("""COMPUTED_VALUE"""),45211.64583333333)</f>
        <v>45211.64583</v>
      </c>
      <c r="F58" s="5">
        <f>IFERROR(__xludf.DUMMYFUNCTION("""COMPUTED_VALUE"""),1701.2)</f>
        <v>1701.2</v>
      </c>
      <c r="G58" s="4">
        <f>IFERROR(__xludf.DUMMYFUNCTION("""COMPUTED_VALUE"""),45211.64583333333)</f>
        <v>45211.64583</v>
      </c>
      <c r="H58" s="5">
        <f>IFERROR(__xludf.DUMMYFUNCTION("""COMPUTED_VALUE"""),703.15)</f>
        <v>703.15</v>
      </c>
      <c r="I58" s="4">
        <f>IFERROR(__xludf.DUMMYFUNCTION("""COMPUTED_VALUE"""),45211.64583333333)</f>
        <v>45211.64583</v>
      </c>
      <c r="J58" s="5">
        <f>IFERROR(__xludf.DUMMYFUNCTION("""COMPUTED_VALUE"""),950.7)</f>
        <v>950.7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4">
        <f>IFERROR(__xludf.DUMMYFUNCTION("""COMPUTED_VALUE"""),45212.64583333333)</f>
        <v>45212.64583</v>
      </c>
      <c r="B59" s="5">
        <f>IFERROR(__xludf.DUMMYFUNCTION("""COMPUTED_VALUE"""),537.85)</f>
        <v>537.85</v>
      </c>
      <c r="C59" s="4">
        <f>IFERROR(__xludf.DUMMYFUNCTION("""COMPUTED_VALUE"""),45212.64583333333)</f>
        <v>45212.64583</v>
      </c>
      <c r="D59" s="5">
        <f>IFERROR(__xludf.DUMMYFUNCTION("""COMPUTED_VALUE"""),486.05)</f>
        <v>486.05</v>
      </c>
      <c r="E59" s="4">
        <f>IFERROR(__xludf.DUMMYFUNCTION("""COMPUTED_VALUE"""),45212.64583333333)</f>
        <v>45212.64583</v>
      </c>
      <c r="F59" s="5">
        <f>IFERROR(__xludf.DUMMYFUNCTION("""COMPUTED_VALUE"""),1656.2)</f>
        <v>1656.2</v>
      </c>
      <c r="G59" s="4">
        <f>IFERROR(__xludf.DUMMYFUNCTION("""COMPUTED_VALUE"""),45212.64583333333)</f>
        <v>45212.64583</v>
      </c>
      <c r="H59" s="5">
        <f>IFERROR(__xludf.DUMMYFUNCTION("""COMPUTED_VALUE"""),712.35)</f>
        <v>712.35</v>
      </c>
      <c r="I59" s="4">
        <f>IFERROR(__xludf.DUMMYFUNCTION("""COMPUTED_VALUE"""),45212.64583333333)</f>
        <v>45212.64583</v>
      </c>
      <c r="J59" s="5">
        <f>IFERROR(__xludf.DUMMYFUNCTION("""COMPUTED_VALUE"""),945.5)</f>
        <v>945.5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4">
        <f>IFERROR(__xludf.DUMMYFUNCTION("""COMPUTED_VALUE"""),45215.64583333333)</f>
        <v>45215.64583</v>
      </c>
      <c r="B60" s="5">
        <f>IFERROR(__xludf.DUMMYFUNCTION("""COMPUTED_VALUE"""),553.1)</f>
        <v>553.1</v>
      </c>
      <c r="C60" s="4">
        <f>IFERROR(__xludf.DUMMYFUNCTION("""COMPUTED_VALUE"""),45215.64583333333)</f>
        <v>45215.64583</v>
      </c>
      <c r="D60" s="5">
        <f>IFERROR(__xludf.DUMMYFUNCTION("""COMPUTED_VALUE"""),490.6)</f>
        <v>490.6</v>
      </c>
      <c r="E60" s="4">
        <f>IFERROR(__xludf.DUMMYFUNCTION("""COMPUTED_VALUE"""),45215.64583333333)</f>
        <v>45215.64583</v>
      </c>
      <c r="F60" s="5">
        <f>IFERROR(__xludf.DUMMYFUNCTION("""COMPUTED_VALUE"""),1632.7)</f>
        <v>1632.7</v>
      </c>
      <c r="G60" s="4">
        <f>IFERROR(__xludf.DUMMYFUNCTION("""COMPUTED_VALUE"""),45215.64583333333)</f>
        <v>45215.64583</v>
      </c>
      <c r="H60" s="5">
        <f>IFERROR(__xludf.DUMMYFUNCTION("""COMPUTED_VALUE"""),704.2)</f>
        <v>704.2</v>
      </c>
      <c r="I60" s="4">
        <f>IFERROR(__xludf.DUMMYFUNCTION("""COMPUTED_VALUE"""),45215.64583333333)</f>
        <v>45215.64583</v>
      </c>
      <c r="J60" s="5">
        <f>IFERROR(__xludf.DUMMYFUNCTION("""COMPUTED_VALUE"""),929.65)</f>
        <v>929.65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4">
        <f>IFERROR(__xludf.DUMMYFUNCTION("""COMPUTED_VALUE"""),45216.64583333333)</f>
        <v>45216.64583</v>
      </c>
      <c r="B61" s="5">
        <f>IFERROR(__xludf.DUMMYFUNCTION("""COMPUTED_VALUE"""),550.8)</f>
        <v>550.8</v>
      </c>
      <c r="C61" s="4">
        <f>IFERROR(__xludf.DUMMYFUNCTION("""COMPUTED_VALUE"""),45216.64583333333)</f>
        <v>45216.64583</v>
      </c>
      <c r="D61" s="5">
        <f>IFERROR(__xludf.DUMMYFUNCTION("""COMPUTED_VALUE"""),488.8)</f>
        <v>488.8</v>
      </c>
      <c r="E61" s="4">
        <f>IFERROR(__xludf.DUMMYFUNCTION("""COMPUTED_VALUE"""),45216.64583333333)</f>
        <v>45216.64583</v>
      </c>
      <c r="F61" s="5">
        <f>IFERROR(__xludf.DUMMYFUNCTION("""COMPUTED_VALUE"""),1641.05)</f>
        <v>1641.05</v>
      </c>
      <c r="G61" s="4">
        <f>IFERROR(__xludf.DUMMYFUNCTION("""COMPUTED_VALUE"""),45216.64583333333)</f>
        <v>45216.64583</v>
      </c>
      <c r="H61" s="5">
        <f>IFERROR(__xludf.DUMMYFUNCTION("""COMPUTED_VALUE"""),704.8)</f>
        <v>704.8</v>
      </c>
      <c r="I61" s="4">
        <f>IFERROR(__xludf.DUMMYFUNCTION("""COMPUTED_VALUE"""),45216.64583333333)</f>
        <v>45216.64583</v>
      </c>
      <c r="J61" s="5">
        <f>IFERROR(__xludf.DUMMYFUNCTION("""COMPUTED_VALUE"""),919.45)</f>
        <v>919.45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4">
        <f>IFERROR(__xludf.DUMMYFUNCTION("""COMPUTED_VALUE"""),45217.64583333333)</f>
        <v>45217.64583</v>
      </c>
      <c r="B62" s="5">
        <f>IFERROR(__xludf.DUMMYFUNCTION("""COMPUTED_VALUE"""),537.4)</f>
        <v>537.4</v>
      </c>
      <c r="C62" s="4">
        <f>IFERROR(__xludf.DUMMYFUNCTION("""COMPUTED_VALUE"""),45217.64583333333)</f>
        <v>45217.64583</v>
      </c>
      <c r="D62" s="5">
        <f>IFERROR(__xludf.DUMMYFUNCTION("""COMPUTED_VALUE"""),485.55)</f>
        <v>485.55</v>
      </c>
      <c r="E62" s="4">
        <f>IFERROR(__xludf.DUMMYFUNCTION("""COMPUTED_VALUE"""),45217.64583333333)</f>
        <v>45217.64583</v>
      </c>
      <c r="F62" s="5">
        <f>IFERROR(__xludf.DUMMYFUNCTION("""COMPUTED_VALUE"""),1635.15)</f>
        <v>1635.15</v>
      </c>
      <c r="G62" s="4">
        <f>IFERROR(__xludf.DUMMYFUNCTION("""COMPUTED_VALUE"""),45217.64583333333)</f>
        <v>45217.64583</v>
      </c>
      <c r="H62" s="5">
        <f>IFERROR(__xludf.DUMMYFUNCTION("""COMPUTED_VALUE"""),700.1)</f>
        <v>700.1</v>
      </c>
      <c r="I62" s="4">
        <f>IFERROR(__xludf.DUMMYFUNCTION("""COMPUTED_VALUE"""),45217.64583333333)</f>
        <v>45217.64583</v>
      </c>
      <c r="J62" s="5">
        <f>IFERROR(__xludf.DUMMYFUNCTION("""COMPUTED_VALUE"""),904.85)</f>
        <v>904.85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4">
        <f>IFERROR(__xludf.DUMMYFUNCTION("""COMPUTED_VALUE"""),45218.64583333333)</f>
        <v>45218.64583</v>
      </c>
      <c r="B63" s="5">
        <f>IFERROR(__xludf.DUMMYFUNCTION("""COMPUTED_VALUE"""),539.95)</f>
        <v>539.95</v>
      </c>
      <c r="C63" s="4">
        <f>IFERROR(__xludf.DUMMYFUNCTION("""COMPUTED_VALUE"""),45218.64583333333)</f>
        <v>45218.64583</v>
      </c>
      <c r="D63" s="5">
        <f>IFERROR(__xludf.DUMMYFUNCTION("""COMPUTED_VALUE"""),480.35)</f>
        <v>480.35</v>
      </c>
      <c r="E63" s="4">
        <f>IFERROR(__xludf.DUMMYFUNCTION("""COMPUTED_VALUE"""),45218.64583333333)</f>
        <v>45218.64583</v>
      </c>
      <c r="F63" s="5">
        <f>IFERROR(__xludf.DUMMYFUNCTION("""COMPUTED_VALUE"""),1617.35)</f>
        <v>1617.35</v>
      </c>
      <c r="G63" s="4">
        <f>IFERROR(__xludf.DUMMYFUNCTION("""COMPUTED_VALUE"""),45218.64583333333)</f>
        <v>45218.64583</v>
      </c>
      <c r="H63" s="5">
        <f>IFERROR(__xludf.DUMMYFUNCTION("""COMPUTED_VALUE"""),714.45)</f>
        <v>714.45</v>
      </c>
      <c r="I63" s="4">
        <f>IFERROR(__xludf.DUMMYFUNCTION("""COMPUTED_VALUE"""),45218.64583333333)</f>
        <v>45218.64583</v>
      </c>
      <c r="J63" s="5">
        <f>IFERROR(__xludf.DUMMYFUNCTION("""COMPUTED_VALUE"""),893.5)</f>
        <v>893.5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4">
        <f>IFERROR(__xludf.DUMMYFUNCTION("""COMPUTED_VALUE"""),45219.64583333333)</f>
        <v>45219.64583</v>
      </c>
      <c r="B64" s="5">
        <f>IFERROR(__xludf.DUMMYFUNCTION("""COMPUTED_VALUE"""),539.75)</f>
        <v>539.75</v>
      </c>
      <c r="C64" s="4">
        <f>IFERROR(__xludf.DUMMYFUNCTION("""COMPUTED_VALUE"""),45219.64583333333)</f>
        <v>45219.64583</v>
      </c>
      <c r="D64" s="5">
        <f>IFERROR(__xludf.DUMMYFUNCTION("""COMPUTED_VALUE"""),472.55)</f>
        <v>472.55</v>
      </c>
      <c r="E64" s="4">
        <f>IFERROR(__xludf.DUMMYFUNCTION("""COMPUTED_VALUE"""),45219.64583333333)</f>
        <v>45219.64583</v>
      </c>
      <c r="F64" s="5">
        <f>IFERROR(__xludf.DUMMYFUNCTION("""COMPUTED_VALUE"""),1591.05)</f>
        <v>1591.05</v>
      </c>
      <c r="G64" s="4">
        <f>IFERROR(__xludf.DUMMYFUNCTION("""COMPUTED_VALUE"""),45219.64583333333)</f>
        <v>45219.64583</v>
      </c>
      <c r="H64" s="5">
        <f>IFERROR(__xludf.DUMMYFUNCTION("""COMPUTED_VALUE"""),739.1)</f>
        <v>739.1</v>
      </c>
      <c r="I64" s="4">
        <f>IFERROR(__xludf.DUMMYFUNCTION("""COMPUTED_VALUE"""),45219.64583333333)</f>
        <v>45219.64583</v>
      </c>
      <c r="J64" s="5">
        <f>IFERROR(__xludf.DUMMYFUNCTION("""COMPUTED_VALUE"""),884.65)</f>
        <v>884.65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4">
        <f>IFERROR(__xludf.DUMMYFUNCTION("""COMPUTED_VALUE"""),45222.64583333333)</f>
        <v>45222.64583</v>
      </c>
      <c r="B65" s="5">
        <f>IFERROR(__xludf.DUMMYFUNCTION("""COMPUTED_VALUE"""),532.8)</f>
        <v>532.8</v>
      </c>
      <c r="C65" s="4">
        <f>IFERROR(__xludf.DUMMYFUNCTION("""COMPUTED_VALUE"""),45222.64583333333)</f>
        <v>45222.64583</v>
      </c>
      <c r="D65" s="5">
        <f>IFERROR(__xludf.DUMMYFUNCTION("""COMPUTED_VALUE"""),456.25)</f>
        <v>456.25</v>
      </c>
      <c r="E65" s="4">
        <f>IFERROR(__xludf.DUMMYFUNCTION("""COMPUTED_VALUE"""),45222.64583333333)</f>
        <v>45222.64583</v>
      </c>
      <c r="F65" s="5">
        <f>IFERROR(__xludf.DUMMYFUNCTION("""COMPUTED_VALUE"""),1572.2)</f>
        <v>1572.2</v>
      </c>
      <c r="G65" s="4">
        <f>IFERROR(__xludf.DUMMYFUNCTION("""COMPUTED_VALUE"""),45222.64583333333)</f>
        <v>45222.64583</v>
      </c>
      <c r="H65" s="5">
        <f>IFERROR(__xludf.DUMMYFUNCTION("""COMPUTED_VALUE"""),714.15)</f>
        <v>714.15</v>
      </c>
      <c r="I65" s="4">
        <f>IFERROR(__xludf.DUMMYFUNCTION("""COMPUTED_VALUE"""),45222.64583333333)</f>
        <v>45222.64583</v>
      </c>
      <c r="J65" s="5">
        <f>IFERROR(__xludf.DUMMYFUNCTION("""COMPUTED_VALUE"""),891.5)</f>
        <v>891.5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4">
        <f>IFERROR(__xludf.DUMMYFUNCTION("""COMPUTED_VALUE"""),45224.64583333333)</f>
        <v>45224.64583</v>
      </c>
      <c r="B66" s="5">
        <f>IFERROR(__xludf.DUMMYFUNCTION("""COMPUTED_VALUE"""),527.35)</f>
        <v>527.35</v>
      </c>
      <c r="C66" s="4">
        <f>IFERROR(__xludf.DUMMYFUNCTION("""COMPUTED_VALUE"""),45224.64583333333)</f>
        <v>45224.64583</v>
      </c>
      <c r="D66" s="5">
        <f>IFERROR(__xludf.DUMMYFUNCTION("""COMPUTED_VALUE"""),451.9)</f>
        <v>451.9</v>
      </c>
      <c r="E66" s="4">
        <f>IFERROR(__xludf.DUMMYFUNCTION("""COMPUTED_VALUE"""),45224.64583333333)</f>
        <v>45224.64583</v>
      </c>
      <c r="F66" s="5">
        <f>IFERROR(__xludf.DUMMYFUNCTION("""COMPUTED_VALUE"""),1548.4)</f>
        <v>1548.4</v>
      </c>
      <c r="G66" s="4">
        <f>IFERROR(__xludf.DUMMYFUNCTION("""COMPUTED_VALUE"""),45224.64583333333)</f>
        <v>45224.64583</v>
      </c>
      <c r="H66" s="5">
        <f>IFERROR(__xludf.DUMMYFUNCTION("""COMPUTED_VALUE"""),702.9)</f>
        <v>702.9</v>
      </c>
      <c r="I66" s="4">
        <f>IFERROR(__xludf.DUMMYFUNCTION("""COMPUTED_VALUE"""),45224.64583333333)</f>
        <v>45224.64583</v>
      </c>
      <c r="J66" s="5">
        <f>IFERROR(__xludf.DUMMYFUNCTION("""COMPUTED_VALUE"""),879.4)</f>
        <v>879.4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4">
        <f>IFERROR(__xludf.DUMMYFUNCTION("""COMPUTED_VALUE"""),45225.64583333333)</f>
        <v>45225.64583</v>
      </c>
      <c r="B67" s="5">
        <f>IFERROR(__xludf.DUMMYFUNCTION("""COMPUTED_VALUE"""),521.4)</f>
        <v>521.4</v>
      </c>
      <c r="C67" s="4">
        <f>IFERROR(__xludf.DUMMYFUNCTION("""COMPUTED_VALUE"""),45225.64583333333)</f>
        <v>45225.64583</v>
      </c>
      <c r="D67" s="5">
        <f>IFERROR(__xludf.DUMMYFUNCTION("""COMPUTED_VALUE"""),442.55)</f>
        <v>442.55</v>
      </c>
      <c r="E67" s="4">
        <f>IFERROR(__xludf.DUMMYFUNCTION("""COMPUTED_VALUE"""),45225.64583333333)</f>
        <v>45225.64583</v>
      </c>
      <c r="F67" s="5">
        <f>IFERROR(__xludf.DUMMYFUNCTION("""COMPUTED_VALUE"""),1558.1)</f>
        <v>1558.1</v>
      </c>
      <c r="G67" s="4">
        <f>IFERROR(__xludf.DUMMYFUNCTION("""COMPUTED_VALUE"""),45225.64583333333)</f>
        <v>45225.64583</v>
      </c>
      <c r="H67" s="5">
        <f>IFERROR(__xludf.DUMMYFUNCTION("""COMPUTED_VALUE"""),715.75)</f>
        <v>715.75</v>
      </c>
      <c r="I67" s="4">
        <f>IFERROR(__xludf.DUMMYFUNCTION("""COMPUTED_VALUE"""),45225.64583333333)</f>
        <v>45225.64583</v>
      </c>
      <c r="J67" s="5">
        <f>IFERROR(__xludf.DUMMYFUNCTION("""COMPUTED_VALUE"""),860.15)</f>
        <v>860.15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4">
        <f>IFERROR(__xludf.DUMMYFUNCTION("""COMPUTED_VALUE"""),45226.64583333333)</f>
        <v>45226.64583</v>
      </c>
      <c r="B68" s="5">
        <f>IFERROR(__xludf.DUMMYFUNCTION("""COMPUTED_VALUE"""),524.2)</f>
        <v>524.2</v>
      </c>
      <c r="C68" s="4">
        <f>IFERROR(__xludf.DUMMYFUNCTION("""COMPUTED_VALUE"""),45226.64583333333)</f>
        <v>45226.64583</v>
      </c>
      <c r="D68" s="5">
        <f>IFERROR(__xludf.DUMMYFUNCTION("""COMPUTED_VALUE"""),453.3)</f>
        <v>453.3</v>
      </c>
      <c r="E68" s="4">
        <f>IFERROR(__xludf.DUMMYFUNCTION("""COMPUTED_VALUE"""),45226.64583333333)</f>
        <v>45226.64583</v>
      </c>
      <c r="F68" s="5">
        <f>IFERROR(__xludf.DUMMYFUNCTION("""COMPUTED_VALUE"""),1547.35)</f>
        <v>1547.35</v>
      </c>
      <c r="G68" s="4">
        <f>IFERROR(__xludf.DUMMYFUNCTION("""COMPUTED_VALUE"""),45226.64583333333)</f>
        <v>45226.64583</v>
      </c>
      <c r="H68" s="5">
        <f>IFERROR(__xludf.DUMMYFUNCTION("""COMPUTED_VALUE"""),750.65)</f>
        <v>750.65</v>
      </c>
      <c r="I68" s="4">
        <f>IFERROR(__xludf.DUMMYFUNCTION("""COMPUTED_VALUE"""),45226.64583333333)</f>
        <v>45226.64583</v>
      </c>
      <c r="J68" s="5">
        <f>IFERROR(__xludf.DUMMYFUNCTION("""COMPUTED_VALUE"""),868.6)</f>
        <v>868.6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4">
        <f>IFERROR(__xludf.DUMMYFUNCTION("""COMPUTED_VALUE"""),45229.64583333333)</f>
        <v>45229.64583</v>
      </c>
      <c r="B69" s="5">
        <f>IFERROR(__xludf.DUMMYFUNCTION("""COMPUTED_VALUE"""),518.1)</f>
        <v>518.1</v>
      </c>
      <c r="C69" s="4">
        <f>IFERROR(__xludf.DUMMYFUNCTION("""COMPUTED_VALUE"""),45229.64583333333)</f>
        <v>45229.64583</v>
      </c>
      <c r="D69" s="5">
        <f>IFERROR(__xludf.DUMMYFUNCTION("""COMPUTED_VALUE"""),457.3)</f>
        <v>457.3</v>
      </c>
      <c r="E69" s="4">
        <f>IFERROR(__xludf.DUMMYFUNCTION("""COMPUTED_VALUE"""),45229.64583333333)</f>
        <v>45229.64583</v>
      </c>
      <c r="F69" s="5">
        <f>IFERROR(__xludf.DUMMYFUNCTION("""COMPUTED_VALUE"""),1459.1)</f>
        <v>1459.1</v>
      </c>
      <c r="G69" s="4">
        <f>IFERROR(__xludf.DUMMYFUNCTION("""COMPUTED_VALUE"""),45229.64583333333)</f>
        <v>45229.64583</v>
      </c>
      <c r="H69" s="5">
        <f>IFERROR(__xludf.DUMMYFUNCTION("""COMPUTED_VALUE"""),768.55)</f>
        <v>768.55</v>
      </c>
      <c r="I69" s="4">
        <f>IFERROR(__xludf.DUMMYFUNCTION("""COMPUTED_VALUE"""),45229.64583333333)</f>
        <v>45229.64583</v>
      </c>
      <c r="J69" s="5">
        <f>IFERROR(__xludf.DUMMYFUNCTION("""COMPUTED_VALUE"""),861.0)</f>
        <v>861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4">
        <f>IFERROR(__xludf.DUMMYFUNCTION("""COMPUTED_VALUE"""),45230.64583333333)</f>
        <v>45230.64583</v>
      </c>
      <c r="B70" s="5">
        <f>IFERROR(__xludf.DUMMYFUNCTION("""COMPUTED_VALUE"""),525.1)</f>
        <v>525.1</v>
      </c>
      <c r="C70" s="4">
        <f>IFERROR(__xludf.DUMMYFUNCTION("""COMPUTED_VALUE"""),45230.64583333333)</f>
        <v>45230.64583</v>
      </c>
      <c r="D70" s="5">
        <f>IFERROR(__xludf.DUMMYFUNCTION("""COMPUTED_VALUE"""),454.45)</f>
        <v>454.45</v>
      </c>
      <c r="E70" s="4">
        <f>IFERROR(__xludf.DUMMYFUNCTION("""COMPUTED_VALUE"""),45230.64583333333)</f>
        <v>45230.64583</v>
      </c>
      <c r="F70" s="5">
        <f>IFERROR(__xludf.DUMMYFUNCTION("""COMPUTED_VALUE"""),1407.8)</f>
        <v>1407.8</v>
      </c>
      <c r="G70" s="4">
        <f>IFERROR(__xludf.DUMMYFUNCTION("""COMPUTED_VALUE"""),45230.64583333333)</f>
        <v>45230.64583</v>
      </c>
      <c r="H70" s="5">
        <f>IFERROR(__xludf.DUMMYFUNCTION("""COMPUTED_VALUE"""),833.1)</f>
        <v>833.1</v>
      </c>
      <c r="I70" s="4">
        <f>IFERROR(__xludf.DUMMYFUNCTION("""COMPUTED_VALUE"""),45230.64583333333)</f>
        <v>45230.64583</v>
      </c>
      <c r="J70" s="5">
        <f>IFERROR(__xludf.DUMMYFUNCTION("""COMPUTED_VALUE"""),880.3)</f>
        <v>880.3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4">
        <f>IFERROR(__xludf.DUMMYFUNCTION("""COMPUTED_VALUE"""),45231.64583333333)</f>
        <v>45231.64583</v>
      </c>
      <c r="B71" s="5">
        <f>IFERROR(__xludf.DUMMYFUNCTION("""COMPUTED_VALUE"""),529.45)</f>
        <v>529.45</v>
      </c>
      <c r="C71" s="4">
        <f>IFERROR(__xludf.DUMMYFUNCTION("""COMPUTED_VALUE"""),45231.64583333333)</f>
        <v>45231.64583</v>
      </c>
      <c r="D71" s="5">
        <f>IFERROR(__xludf.DUMMYFUNCTION("""COMPUTED_VALUE"""),447.8)</f>
        <v>447.8</v>
      </c>
      <c r="E71" s="4">
        <f>IFERROR(__xludf.DUMMYFUNCTION("""COMPUTED_VALUE"""),45231.64583333333)</f>
        <v>45231.64583</v>
      </c>
      <c r="F71" s="5">
        <f>IFERROR(__xludf.DUMMYFUNCTION("""COMPUTED_VALUE"""),1425.45)</f>
        <v>1425.45</v>
      </c>
      <c r="G71" s="4">
        <f>IFERROR(__xludf.DUMMYFUNCTION("""COMPUTED_VALUE"""),45231.64583333333)</f>
        <v>45231.64583</v>
      </c>
      <c r="H71" s="5">
        <f>IFERROR(__xludf.DUMMYFUNCTION("""COMPUTED_VALUE"""),843.4)</f>
        <v>843.4</v>
      </c>
      <c r="I71" s="4">
        <f>IFERROR(__xludf.DUMMYFUNCTION("""COMPUTED_VALUE"""),45231.64583333333)</f>
        <v>45231.64583</v>
      </c>
      <c r="J71" s="5">
        <f>IFERROR(__xludf.DUMMYFUNCTION("""COMPUTED_VALUE"""),870.05)</f>
        <v>870.05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4">
        <f>IFERROR(__xludf.DUMMYFUNCTION("""COMPUTED_VALUE"""),45232.64583333333)</f>
        <v>45232.64583</v>
      </c>
      <c r="B72" s="5">
        <f>IFERROR(__xludf.DUMMYFUNCTION("""COMPUTED_VALUE"""),551.55)</f>
        <v>551.55</v>
      </c>
      <c r="C72" s="4">
        <f>IFERROR(__xludf.DUMMYFUNCTION("""COMPUTED_VALUE"""),45232.64583333333)</f>
        <v>45232.64583</v>
      </c>
      <c r="D72" s="5">
        <f>IFERROR(__xludf.DUMMYFUNCTION("""COMPUTED_VALUE"""),456.55)</f>
        <v>456.55</v>
      </c>
      <c r="E72" s="4">
        <f>IFERROR(__xludf.DUMMYFUNCTION("""COMPUTED_VALUE"""),45232.64583333333)</f>
        <v>45232.64583</v>
      </c>
      <c r="F72" s="5">
        <f>IFERROR(__xludf.DUMMYFUNCTION("""COMPUTED_VALUE"""),1460.05)</f>
        <v>1460.05</v>
      </c>
      <c r="G72" s="4">
        <f>IFERROR(__xludf.DUMMYFUNCTION("""COMPUTED_VALUE"""),45232.64583333333)</f>
        <v>45232.64583</v>
      </c>
      <c r="H72" s="5">
        <f>IFERROR(__xludf.DUMMYFUNCTION("""COMPUTED_VALUE"""),846.2)</f>
        <v>846.2</v>
      </c>
      <c r="I72" s="4">
        <f>IFERROR(__xludf.DUMMYFUNCTION("""COMPUTED_VALUE"""),45232.64583333333)</f>
        <v>45232.64583</v>
      </c>
      <c r="J72" s="5">
        <f>IFERROR(__xludf.DUMMYFUNCTION("""COMPUTED_VALUE"""),883.9)</f>
        <v>883.9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4">
        <f>IFERROR(__xludf.DUMMYFUNCTION("""COMPUTED_VALUE"""),45233.64583333333)</f>
        <v>45233.64583</v>
      </c>
      <c r="B73" s="5">
        <f>IFERROR(__xludf.DUMMYFUNCTION("""COMPUTED_VALUE"""),531.1)</f>
        <v>531.1</v>
      </c>
      <c r="C73" s="4">
        <f>IFERROR(__xludf.DUMMYFUNCTION("""COMPUTED_VALUE"""),45233.64583333333)</f>
        <v>45233.64583</v>
      </c>
      <c r="D73" s="5">
        <f>IFERROR(__xludf.DUMMYFUNCTION("""COMPUTED_VALUE"""),460.55)</f>
        <v>460.55</v>
      </c>
      <c r="E73" s="4">
        <f>IFERROR(__xludf.DUMMYFUNCTION("""COMPUTED_VALUE"""),45233.64583333333)</f>
        <v>45233.64583</v>
      </c>
      <c r="F73" s="5">
        <f>IFERROR(__xludf.DUMMYFUNCTION("""COMPUTED_VALUE"""),1457.95)</f>
        <v>1457.95</v>
      </c>
      <c r="G73" s="4">
        <f>IFERROR(__xludf.DUMMYFUNCTION("""COMPUTED_VALUE"""),45233.64583333333)</f>
        <v>45233.64583</v>
      </c>
      <c r="H73" s="5">
        <f>IFERROR(__xludf.DUMMYFUNCTION("""COMPUTED_VALUE"""),839.85)</f>
        <v>839.85</v>
      </c>
      <c r="I73" s="4">
        <f>IFERROR(__xludf.DUMMYFUNCTION("""COMPUTED_VALUE"""),45233.64583333333)</f>
        <v>45233.64583</v>
      </c>
      <c r="J73" s="5">
        <f>IFERROR(__xludf.DUMMYFUNCTION("""COMPUTED_VALUE"""),891.4)</f>
        <v>891.4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4">
        <f>IFERROR(__xludf.DUMMYFUNCTION("""COMPUTED_VALUE"""),45236.64583333333)</f>
        <v>45236.64583</v>
      </c>
      <c r="B74" s="5">
        <f>IFERROR(__xludf.DUMMYFUNCTION("""COMPUTED_VALUE"""),529.1)</f>
        <v>529.1</v>
      </c>
      <c r="C74" s="4">
        <f>IFERROR(__xludf.DUMMYFUNCTION("""COMPUTED_VALUE"""),45236.64583333333)</f>
        <v>45236.64583</v>
      </c>
      <c r="D74" s="5">
        <f>IFERROR(__xludf.DUMMYFUNCTION("""COMPUTED_VALUE"""),510.0)</f>
        <v>510</v>
      </c>
      <c r="E74" s="4">
        <f>IFERROR(__xludf.DUMMYFUNCTION("""COMPUTED_VALUE"""),45236.64583333333)</f>
        <v>45236.64583</v>
      </c>
      <c r="F74" s="5">
        <f>IFERROR(__xludf.DUMMYFUNCTION("""COMPUTED_VALUE"""),1469.5)</f>
        <v>1469.5</v>
      </c>
      <c r="G74" s="4">
        <f>IFERROR(__xludf.DUMMYFUNCTION("""COMPUTED_VALUE"""),45236.64583333333)</f>
        <v>45236.64583</v>
      </c>
      <c r="H74" s="5">
        <f>IFERROR(__xludf.DUMMYFUNCTION("""COMPUTED_VALUE"""),859.35)</f>
        <v>859.35</v>
      </c>
      <c r="I74" s="4">
        <f>IFERROR(__xludf.DUMMYFUNCTION("""COMPUTED_VALUE"""),45236.64583333333)</f>
        <v>45236.64583</v>
      </c>
      <c r="J74" s="5">
        <f>IFERROR(__xludf.DUMMYFUNCTION("""COMPUTED_VALUE"""),883.45)</f>
        <v>883.45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4">
        <f>IFERROR(__xludf.DUMMYFUNCTION("""COMPUTED_VALUE"""),45237.64583333333)</f>
        <v>45237.64583</v>
      </c>
      <c r="B75" s="5">
        <f>IFERROR(__xludf.DUMMYFUNCTION("""COMPUTED_VALUE"""),530.85)</f>
        <v>530.85</v>
      </c>
      <c r="C75" s="4">
        <f>IFERROR(__xludf.DUMMYFUNCTION("""COMPUTED_VALUE"""),45237.64583333333)</f>
        <v>45237.64583</v>
      </c>
      <c r="D75" s="5">
        <f>IFERROR(__xludf.DUMMYFUNCTION("""COMPUTED_VALUE"""),508.95)</f>
        <v>508.95</v>
      </c>
      <c r="E75" s="4">
        <f>IFERROR(__xludf.DUMMYFUNCTION("""COMPUTED_VALUE"""),45237.64583333333)</f>
        <v>45237.64583</v>
      </c>
      <c r="F75" s="5">
        <f>IFERROR(__xludf.DUMMYFUNCTION("""COMPUTED_VALUE"""),1460.7)</f>
        <v>1460.7</v>
      </c>
      <c r="G75" s="4">
        <f>IFERROR(__xludf.DUMMYFUNCTION("""COMPUTED_VALUE"""),45237.64583333333)</f>
        <v>45237.64583</v>
      </c>
      <c r="H75" s="5">
        <f>IFERROR(__xludf.DUMMYFUNCTION("""COMPUTED_VALUE"""),834.5)</f>
        <v>834.5</v>
      </c>
      <c r="I75" s="4">
        <f>IFERROR(__xludf.DUMMYFUNCTION("""COMPUTED_VALUE"""),45237.64583333333)</f>
        <v>45237.64583</v>
      </c>
      <c r="J75" s="5">
        <f>IFERROR(__xludf.DUMMYFUNCTION("""COMPUTED_VALUE"""),894.6)</f>
        <v>894.6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4">
        <f>IFERROR(__xludf.DUMMYFUNCTION("""COMPUTED_VALUE"""),45238.64583333333)</f>
        <v>45238.64583</v>
      </c>
      <c r="B76" s="5">
        <f>IFERROR(__xludf.DUMMYFUNCTION("""COMPUTED_VALUE"""),535.95)</f>
        <v>535.95</v>
      </c>
      <c r="C76" s="4">
        <f>IFERROR(__xludf.DUMMYFUNCTION("""COMPUTED_VALUE"""),45238.64583333333)</f>
        <v>45238.64583</v>
      </c>
      <c r="D76" s="5">
        <f>IFERROR(__xludf.DUMMYFUNCTION("""COMPUTED_VALUE"""),515.0)</f>
        <v>515</v>
      </c>
      <c r="E76" s="4">
        <f>IFERROR(__xludf.DUMMYFUNCTION("""COMPUTED_VALUE"""),45238.64583333333)</f>
        <v>45238.64583</v>
      </c>
      <c r="F76" s="5">
        <f>IFERROR(__xludf.DUMMYFUNCTION("""COMPUTED_VALUE"""),1442.95)</f>
        <v>1442.95</v>
      </c>
      <c r="G76" s="4">
        <f>IFERROR(__xludf.DUMMYFUNCTION("""COMPUTED_VALUE"""),45238.64583333333)</f>
        <v>45238.64583</v>
      </c>
      <c r="H76" s="5">
        <f>IFERROR(__xludf.DUMMYFUNCTION("""COMPUTED_VALUE"""),846.55)</f>
        <v>846.55</v>
      </c>
      <c r="I76" s="4">
        <f>IFERROR(__xludf.DUMMYFUNCTION("""COMPUTED_VALUE"""),45238.64583333333)</f>
        <v>45238.64583</v>
      </c>
      <c r="J76" s="5">
        <f>IFERROR(__xludf.DUMMYFUNCTION("""COMPUTED_VALUE"""),883.5)</f>
        <v>883.5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4">
        <f>IFERROR(__xludf.DUMMYFUNCTION("""COMPUTED_VALUE"""),45239.64583333333)</f>
        <v>45239.64583</v>
      </c>
      <c r="B77" s="5">
        <f>IFERROR(__xludf.DUMMYFUNCTION("""COMPUTED_VALUE"""),545.65)</f>
        <v>545.65</v>
      </c>
      <c r="C77" s="4">
        <f>IFERROR(__xludf.DUMMYFUNCTION("""COMPUTED_VALUE"""),45239.64583333333)</f>
        <v>45239.64583</v>
      </c>
      <c r="D77" s="5">
        <f>IFERROR(__xludf.DUMMYFUNCTION("""COMPUTED_VALUE"""),508.3)</f>
        <v>508.3</v>
      </c>
      <c r="E77" s="4">
        <f>IFERROR(__xludf.DUMMYFUNCTION("""COMPUTED_VALUE"""),45239.64583333333)</f>
        <v>45239.64583</v>
      </c>
      <c r="F77" s="5">
        <f>IFERROR(__xludf.DUMMYFUNCTION("""COMPUTED_VALUE"""),1460.05)</f>
        <v>1460.05</v>
      </c>
      <c r="G77" s="4">
        <f>IFERROR(__xludf.DUMMYFUNCTION("""COMPUTED_VALUE"""),45239.64583333333)</f>
        <v>45239.64583</v>
      </c>
      <c r="H77" s="5">
        <f>IFERROR(__xludf.DUMMYFUNCTION("""COMPUTED_VALUE"""),807.25)</f>
        <v>807.25</v>
      </c>
      <c r="I77" s="4">
        <f>IFERROR(__xludf.DUMMYFUNCTION("""COMPUTED_VALUE"""),45239.64583333333)</f>
        <v>45239.64583</v>
      </c>
      <c r="J77" s="5">
        <f>IFERROR(__xludf.DUMMYFUNCTION("""COMPUTED_VALUE"""),886.9)</f>
        <v>886.9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4">
        <f>IFERROR(__xludf.DUMMYFUNCTION("""COMPUTED_VALUE"""),45240.64583333333)</f>
        <v>45240.64583</v>
      </c>
      <c r="B78" s="5">
        <f>IFERROR(__xludf.DUMMYFUNCTION("""COMPUTED_VALUE"""),542.8)</f>
        <v>542.8</v>
      </c>
      <c r="C78" s="4">
        <f>IFERROR(__xludf.DUMMYFUNCTION("""COMPUTED_VALUE"""),45240.64583333333)</f>
        <v>45240.64583</v>
      </c>
      <c r="D78" s="5">
        <f>IFERROR(__xludf.DUMMYFUNCTION("""COMPUTED_VALUE"""),511.15)</f>
        <v>511.15</v>
      </c>
      <c r="E78" s="4">
        <f>IFERROR(__xludf.DUMMYFUNCTION("""COMPUTED_VALUE"""),45240.64583333333)</f>
        <v>45240.64583</v>
      </c>
      <c r="F78" s="5">
        <f>IFERROR(__xludf.DUMMYFUNCTION("""COMPUTED_VALUE"""),1468.95)</f>
        <v>1468.95</v>
      </c>
      <c r="G78" s="4">
        <f>IFERROR(__xludf.DUMMYFUNCTION("""COMPUTED_VALUE"""),45240.64583333333)</f>
        <v>45240.64583</v>
      </c>
      <c r="H78" s="5">
        <f>IFERROR(__xludf.DUMMYFUNCTION("""COMPUTED_VALUE"""),854.45)</f>
        <v>854.45</v>
      </c>
      <c r="I78" s="4">
        <f>IFERROR(__xludf.DUMMYFUNCTION("""COMPUTED_VALUE"""),45240.64583333333)</f>
        <v>45240.64583</v>
      </c>
      <c r="J78" s="5">
        <f>IFERROR(__xludf.DUMMYFUNCTION("""COMPUTED_VALUE"""),891.2)</f>
        <v>891.2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4">
        <f>IFERROR(__xludf.DUMMYFUNCTION("""COMPUTED_VALUE"""),45243.64583333333)</f>
        <v>45243.64583</v>
      </c>
      <c r="B79" s="5">
        <f>IFERROR(__xludf.DUMMYFUNCTION("""COMPUTED_VALUE"""),541.85)</f>
        <v>541.85</v>
      </c>
      <c r="C79" s="4">
        <f>IFERROR(__xludf.DUMMYFUNCTION("""COMPUTED_VALUE"""),45243.64583333333)</f>
        <v>45243.64583</v>
      </c>
      <c r="D79" s="5">
        <f>IFERROR(__xludf.DUMMYFUNCTION("""COMPUTED_VALUE"""),517.9)</f>
        <v>517.9</v>
      </c>
      <c r="E79" s="4">
        <f>IFERROR(__xludf.DUMMYFUNCTION("""COMPUTED_VALUE"""),45243.64583333333)</f>
        <v>45243.64583</v>
      </c>
      <c r="F79" s="5">
        <f>IFERROR(__xludf.DUMMYFUNCTION("""COMPUTED_VALUE"""),1520.2)</f>
        <v>1520.2</v>
      </c>
      <c r="G79" s="4">
        <f>IFERROR(__xludf.DUMMYFUNCTION("""COMPUTED_VALUE"""),45243.64583333333)</f>
        <v>45243.64583</v>
      </c>
      <c r="H79" s="5">
        <f>IFERROR(__xludf.DUMMYFUNCTION("""COMPUTED_VALUE"""),858.1)</f>
        <v>858.1</v>
      </c>
      <c r="I79" s="4">
        <f>IFERROR(__xludf.DUMMYFUNCTION("""COMPUTED_VALUE"""),45243.64583333333)</f>
        <v>45243.64583</v>
      </c>
      <c r="J79" s="5">
        <f>IFERROR(__xludf.DUMMYFUNCTION("""COMPUTED_VALUE"""),899.7)</f>
        <v>899.7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4">
        <f>IFERROR(__xludf.DUMMYFUNCTION("""COMPUTED_VALUE"""),45245.64583333333)</f>
        <v>45245.64583</v>
      </c>
      <c r="B80" s="5">
        <f>IFERROR(__xludf.DUMMYFUNCTION("""COMPUTED_VALUE"""),560.15)</f>
        <v>560.15</v>
      </c>
      <c r="C80" s="4">
        <f>IFERROR(__xludf.DUMMYFUNCTION("""COMPUTED_VALUE"""),45245.64583333333)</f>
        <v>45245.64583</v>
      </c>
      <c r="D80" s="5">
        <f>IFERROR(__xludf.DUMMYFUNCTION("""COMPUTED_VALUE"""),522.65)</f>
        <v>522.65</v>
      </c>
      <c r="E80" s="4">
        <f>IFERROR(__xludf.DUMMYFUNCTION("""COMPUTED_VALUE"""),45245.64583333333)</f>
        <v>45245.64583</v>
      </c>
      <c r="F80" s="5">
        <f>IFERROR(__xludf.DUMMYFUNCTION("""COMPUTED_VALUE"""),1489.85)</f>
        <v>1489.85</v>
      </c>
      <c r="G80" s="4">
        <f>IFERROR(__xludf.DUMMYFUNCTION("""COMPUTED_VALUE"""),45245.64583333333)</f>
        <v>45245.64583</v>
      </c>
      <c r="H80" s="5">
        <f>IFERROR(__xludf.DUMMYFUNCTION("""COMPUTED_VALUE"""),869.8)</f>
        <v>869.8</v>
      </c>
      <c r="I80" s="4">
        <f>IFERROR(__xludf.DUMMYFUNCTION("""COMPUTED_VALUE"""),45245.64583333333)</f>
        <v>45245.64583</v>
      </c>
      <c r="J80" s="5">
        <f>IFERROR(__xludf.DUMMYFUNCTION("""COMPUTED_VALUE"""),897.55)</f>
        <v>897.55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4">
        <f>IFERROR(__xludf.DUMMYFUNCTION("""COMPUTED_VALUE"""),45246.64583333333)</f>
        <v>45246.64583</v>
      </c>
      <c r="B81" s="5">
        <f>IFERROR(__xludf.DUMMYFUNCTION("""COMPUTED_VALUE"""),543.1)</f>
        <v>543.1</v>
      </c>
      <c r="C81" s="4">
        <f>IFERROR(__xludf.DUMMYFUNCTION("""COMPUTED_VALUE"""),45246.64583333333)</f>
        <v>45246.64583</v>
      </c>
      <c r="D81" s="5">
        <f>IFERROR(__xludf.DUMMYFUNCTION("""COMPUTED_VALUE"""),525.25)</f>
        <v>525.25</v>
      </c>
      <c r="E81" s="4">
        <f>IFERROR(__xludf.DUMMYFUNCTION("""COMPUTED_VALUE"""),45246.64583333333)</f>
        <v>45246.64583</v>
      </c>
      <c r="F81" s="5">
        <f>IFERROR(__xludf.DUMMYFUNCTION("""COMPUTED_VALUE"""),1488.95)</f>
        <v>1488.95</v>
      </c>
      <c r="G81" s="4">
        <f>IFERROR(__xludf.DUMMYFUNCTION("""COMPUTED_VALUE"""),45246.64583333333)</f>
        <v>45246.64583</v>
      </c>
      <c r="H81" s="5">
        <f>IFERROR(__xludf.DUMMYFUNCTION("""COMPUTED_VALUE"""),872.35)</f>
        <v>872.35</v>
      </c>
      <c r="I81" s="4">
        <f>IFERROR(__xludf.DUMMYFUNCTION("""COMPUTED_VALUE"""),45246.64583333333)</f>
        <v>45246.64583</v>
      </c>
      <c r="J81" s="5">
        <f>IFERROR(__xludf.DUMMYFUNCTION("""COMPUTED_VALUE"""),889.3)</f>
        <v>889.3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4">
        <f>IFERROR(__xludf.DUMMYFUNCTION("""COMPUTED_VALUE"""),45247.64583333333)</f>
        <v>45247.64583</v>
      </c>
      <c r="B82" s="5">
        <f>IFERROR(__xludf.DUMMYFUNCTION("""COMPUTED_VALUE"""),546.5)</f>
        <v>546.5</v>
      </c>
      <c r="C82" s="4">
        <f>IFERROR(__xludf.DUMMYFUNCTION("""COMPUTED_VALUE"""),45247.64583333333)</f>
        <v>45247.64583</v>
      </c>
      <c r="D82" s="5">
        <f>IFERROR(__xludf.DUMMYFUNCTION("""COMPUTED_VALUE"""),526.75)</f>
        <v>526.75</v>
      </c>
      <c r="E82" s="4">
        <f>IFERROR(__xludf.DUMMYFUNCTION("""COMPUTED_VALUE"""),45247.64583333333)</f>
        <v>45247.64583</v>
      </c>
      <c r="F82" s="5">
        <f>IFERROR(__xludf.DUMMYFUNCTION("""COMPUTED_VALUE"""),1444.4)</f>
        <v>1444.4</v>
      </c>
      <c r="G82" s="4">
        <f>IFERROR(__xludf.DUMMYFUNCTION("""COMPUTED_VALUE"""),45247.64583333333)</f>
        <v>45247.64583</v>
      </c>
      <c r="H82" s="5">
        <f>IFERROR(__xludf.DUMMYFUNCTION("""COMPUTED_VALUE"""),863.4)</f>
        <v>863.4</v>
      </c>
      <c r="I82" s="4">
        <f>IFERROR(__xludf.DUMMYFUNCTION("""COMPUTED_VALUE"""),45247.64583333333)</f>
        <v>45247.64583</v>
      </c>
      <c r="J82" s="5">
        <f>IFERROR(__xludf.DUMMYFUNCTION("""COMPUTED_VALUE"""),893.9)</f>
        <v>893.9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4">
        <f>IFERROR(__xludf.DUMMYFUNCTION("""COMPUTED_VALUE"""),45250.64583333333)</f>
        <v>45250.64583</v>
      </c>
      <c r="B83" s="5">
        <f>IFERROR(__xludf.DUMMYFUNCTION("""COMPUTED_VALUE"""),546.6)</f>
        <v>546.6</v>
      </c>
      <c r="C83" s="4">
        <f>IFERROR(__xludf.DUMMYFUNCTION("""COMPUTED_VALUE"""),45250.64583333333)</f>
        <v>45250.64583</v>
      </c>
      <c r="D83" s="5">
        <f>IFERROR(__xludf.DUMMYFUNCTION("""COMPUTED_VALUE"""),517.1)</f>
        <v>517.1</v>
      </c>
      <c r="E83" s="4">
        <f>IFERROR(__xludf.DUMMYFUNCTION("""COMPUTED_VALUE"""),45250.64583333333)</f>
        <v>45250.64583</v>
      </c>
      <c r="F83" s="5">
        <f>IFERROR(__xludf.DUMMYFUNCTION("""COMPUTED_VALUE"""),1503.35)</f>
        <v>1503.35</v>
      </c>
      <c r="G83" s="4">
        <f>IFERROR(__xludf.DUMMYFUNCTION("""COMPUTED_VALUE"""),45250.64583333333)</f>
        <v>45250.64583</v>
      </c>
      <c r="H83" s="5">
        <f>IFERROR(__xludf.DUMMYFUNCTION("""COMPUTED_VALUE"""),849.3)</f>
        <v>849.3</v>
      </c>
      <c r="I83" s="4">
        <f>IFERROR(__xludf.DUMMYFUNCTION("""COMPUTED_VALUE"""),45250.64583333333)</f>
        <v>45250.64583</v>
      </c>
      <c r="J83" s="5">
        <f>IFERROR(__xludf.DUMMYFUNCTION("""COMPUTED_VALUE"""),882.65)</f>
        <v>882.65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4">
        <f>IFERROR(__xludf.DUMMYFUNCTION("""COMPUTED_VALUE"""),45251.64583333333)</f>
        <v>45251.64583</v>
      </c>
      <c r="B84" s="5">
        <f>IFERROR(__xludf.DUMMYFUNCTION("""COMPUTED_VALUE"""),550.95)</f>
        <v>550.95</v>
      </c>
      <c r="C84" s="4">
        <f>IFERROR(__xludf.DUMMYFUNCTION("""COMPUTED_VALUE"""),45251.64583333333)</f>
        <v>45251.64583</v>
      </c>
      <c r="D84" s="5">
        <f>IFERROR(__xludf.DUMMYFUNCTION("""COMPUTED_VALUE"""),521.1)</f>
        <v>521.1</v>
      </c>
      <c r="E84" s="4">
        <f>IFERROR(__xludf.DUMMYFUNCTION("""COMPUTED_VALUE"""),45251.64583333333)</f>
        <v>45251.64583</v>
      </c>
      <c r="F84" s="5">
        <f>IFERROR(__xludf.DUMMYFUNCTION("""COMPUTED_VALUE"""),1525.95)</f>
        <v>1525.95</v>
      </c>
      <c r="G84" s="4">
        <f>IFERROR(__xludf.DUMMYFUNCTION("""COMPUTED_VALUE"""),45251.64583333333)</f>
        <v>45251.64583</v>
      </c>
      <c r="H84" s="5">
        <f>IFERROR(__xludf.DUMMYFUNCTION("""COMPUTED_VALUE"""),833.8)</f>
        <v>833.8</v>
      </c>
      <c r="I84" s="4">
        <f>IFERROR(__xludf.DUMMYFUNCTION("""COMPUTED_VALUE"""),45251.64583333333)</f>
        <v>45251.64583</v>
      </c>
      <c r="J84" s="5">
        <f>IFERROR(__xludf.DUMMYFUNCTION("""COMPUTED_VALUE"""),875.4)</f>
        <v>875.4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4">
        <f>IFERROR(__xludf.DUMMYFUNCTION("""COMPUTED_VALUE"""),45252.64583333333)</f>
        <v>45252.64583</v>
      </c>
      <c r="B85" s="5">
        <f>IFERROR(__xludf.DUMMYFUNCTION("""COMPUTED_VALUE"""),540.0)</f>
        <v>540</v>
      </c>
      <c r="C85" s="4">
        <f>IFERROR(__xludf.DUMMYFUNCTION("""COMPUTED_VALUE"""),45252.64583333333)</f>
        <v>45252.64583</v>
      </c>
      <c r="D85" s="5">
        <f>IFERROR(__xludf.DUMMYFUNCTION("""COMPUTED_VALUE"""),521.1)</f>
        <v>521.1</v>
      </c>
      <c r="E85" s="4">
        <f>IFERROR(__xludf.DUMMYFUNCTION("""COMPUTED_VALUE"""),45252.64583333333)</f>
        <v>45252.64583</v>
      </c>
      <c r="F85" s="5">
        <f>IFERROR(__xludf.DUMMYFUNCTION("""COMPUTED_VALUE"""),1483.65)</f>
        <v>1483.65</v>
      </c>
      <c r="G85" s="4">
        <f>IFERROR(__xludf.DUMMYFUNCTION("""COMPUTED_VALUE"""),45252.64583333333)</f>
        <v>45252.64583</v>
      </c>
      <c r="H85" s="5">
        <f>IFERROR(__xludf.DUMMYFUNCTION("""COMPUTED_VALUE"""),833.3)</f>
        <v>833.3</v>
      </c>
      <c r="I85" s="4">
        <f>IFERROR(__xludf.DUMMYFUNCTION("""COMPUTED_VALUE"""),45252.64583333333)</f>
        <v>45252.64583</v>
      </c>
      <c r="J85" s="5">
        <f>IFERROR(__xludf.DUMMYFUNCTION("""COMPUTED_VALUE"""),887.4)</f>
        <v>887.4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4">
        <f>IFERROR(__xludf.DUMMYFUNCTION("""COMPUTED_VALUE"""),45253.64583333333)</f>
        <v>45253.64583</v>
      </c>
      <c r="B86" s="5">
        <f>IFERROR(__xludf.DUMMYFUNCTION("""COMPUTED_VALUE"""),540.3)</f>
        <v>540.3</v>
      </c>
      <c r="C86" s="4">
        <f>IFERROR(__xludf.DUMMYFUNCTION("""COMPUTED_VALUE"""),45253.64583333333)</f>
        <v>45253.64583</v>
      </c>
      <c r="D86" s="5">
        <f>IFERROR(__xludf.DUMMYFUNCTION("""COMPUTED_VALUE"""),529.75)</f>
        <v>529.75</v>
      </c>
      <c r="E86" s="4">
        <f>IFERROR(__xludf.DUMMYFUNCTION("""COMPUTED_VALUE"""),45253.64583333333)</f>
        <v>45253.64583</v>
      </c>
      <c r="F86" s="5">
        <f>IFERROR(__xludf.DUMMYFUNCTION("""COMPUTED_VALUE"""),1488.15)</f>
        <v>1488.15</v>
      </c>
      <c r="G86" s="4">
        <f>IFERROR(__xludf.DUMMYFUNCTION("""COMPUTED_VALUE"""),45253.64583333333)</f>
        <v>45253.64583</v>
      </c>
      <c r="H86" s="5">
        <f>IFERROR(__xludf.DUMMYFUNCTION("""COMPUTED_VALUE"""),821.8)</f>
        <v>821.8</v>
      </c>
      <c r="I86" s="4">
        <f>IFERROR(__xludf.DUMMYFUNCTION("""COMPUTED_VALUE"""),45253.64583333333)</f>
        <v>45253.64583</v>
      </c>
      <c r="J86" s="5">
        <f>IFERROR(__xludf.DUMMYFUNCTION("""COMPUTED_VALUE"""),891.95)</f>
        <v>891.95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4">
        <f>IFERROR(__xludf.DUMMYFUNCTION("""COMPUTED_VALUE"""),45254.64583333333)</f>
        <v>45254.64583</v>
      </c>
      <c r="B87" s="5">
        <f>IFERROR(__xludf.DUMMYFUNCTION("""COMPUTED_VALUE"""),543.1)</f>
        <v>543.1</v>
      </c>
      <c r="C87" s="4">
        <f>IFERROR(__xludf.DUMMYFUNCTION("""COMPUTED_VALUE"""),45254.64583333333)</f>
        <v>45254.64583</v>
      </c>
      <c r="D87" s="5">
        <f>IFERROR(__xludf.DUMMYFUNCTION("""COMPUTED_VALUE"""),531.45)</f>
        <v>531.45</v>
      </c>
      <c r="E87" s="4">
        <f>IFERROR(__xludf.DUMMYFUNCTION("""COMPUTED_VALUE"""),45254.64583333333)</f>
        <v>45254.64583</v>
      </c>
      <c r="F87" s="5">
        <f>IFERROR(__xludf.DUMMYFUNCTION("""COMPUTED_VALUE"""),1485.55)</f>
        <v>1485.55</v>
      </c>
      <c r="G87" s="4">
        <f>IFERROR(__xludf.DUMMYFUNCTION("""COMPUTED_VALUE"""),45254.64583333333)</f>
        <v>45254.64583</v>
      </c>
      <c r="H87" s="5">
        <f>IFERROR(__xludf.DUMMYFUNCTION("""COMPUTED_VALUE"""),813.2)</f>
        <v>813.2</v>
      </c>
      <c r="I87" s="4">
        <f>IFERROR(__xludf.DUMMYFUNCTION("""COMPUTED_VALUE"""),45254.64583333333)</f>
        <v>45254.64583</v>
      </c>
      <c r="J87" s="5">
        <f>IFERROR(__xludf.DUMMYFUNCTION("""COMPUTED_VALUE"""),889.1)</f>
        <v>889.1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4">
        <f>IFERROR(__xludf.DUMMYFUNCTION("""COMPUTED_VALUE"""),45258.64583333333)</f>
        <v>45258.64583</v>
      </c>
      <c r="B88" s="5">
        <f>IFERROR(__xludf.DUMMYFUNCTION("""COMPUTED_VALUE"""),543.9)</f>
        <v>543.9</v>
      </c>
      <c r="C88" s="4">
        <f>IFERROR(__xludf.DUMMYFUNCTION("""COMPUTED_VALUE"""),45258.64583333333)</f>
        <v>45258.64583</v>
      </c>
      <c r="D88" s="5">
        <f>IFERROR(__xludf.DUMMYFUNCTION("""COMPUTED_VALUE"""),530.05)</f>
        <v>530.05</v>
      </c>
      <c r="E88" s="4">
        <f>IFERROR(__xludf.DUMMYFUNCTION("""COMPUTED_VALUE"""),45258.64583333333)</f>
        <v>45258.64583</v>
      </c>
      <c r="F88" s="5">
        <f>IFERROR(__xludf.DUMMYFUNCTION("""COMPUTED_VALUE"""),1446.3)</f>
        <v>1446.3</v>
      </c>
      <c r="G88" s="4">
        <f>IFERROR(__xludf.DUMMYFUNCTION("""COMPUTED_VALUE"""),45258.64583333333)</f>
        <v>45258.64583</v>
      </c>
      <c r="H88" s="5">
        <f>IFERROR(__xludf.DUMMYFUNCTION("""COMPUTED_VALUE"""),815.5)</f>
        <v>815.5</v>
      </c>
      <c r="I88" s="4">
        <f>IFERROR(__xludf.DUMMYFUNCTION("""COMPUTED_VALUE"""),45258.64583333333)</f>
        <v>45258.64583</v>
      </c>
      <c r="J88" s="5">
        <f>IFERROR(__xludf.DUMMYFUNCTION("""COMPUTED_VALUE"""),905.55)</f>
        <v>905.55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4">
        <f>IFERROR(__xludf.DUMMYFUNCTION("""COMPUTED_VALUE"""),45259.64583333333)</f>
        <v>45259.64583</v>
      </c>
      <c r="B89" s="5">
        <f>IFERROR(__xludf.DUMMYFUNCTION("""COMPUTED_VALUE"""),558.85)</f>
        <v>558.85</v>
      </c>
      <c r="C89" s="4">
        <f>IFERROR(__xludf.DUMMYFUNCTION("""COMPUTED_VALUE"""),45259.64583333333)</f>
        <v>45259.64583</v>
      </c>
      <c r="D89" s="5">
        <f>IFERROR(__xludf.DUMMYFUNCTION("""COMPUTED_VALUE"""),559.25)</f>
        <v>559.25</v>
      </c>
      <c r="E89" s="4">
        <f>IFERROR(__xludf.DUMMYFUNCTION("""COMPUTED_VALUE"""),45259.64583333333)</f>
        <v>45259.64583</v>
      </c>
      <c r="F89" s="5">
        <f>IFERROR(__xludf.DUMMYFUNCTION("""COMPUTED_VALUE"""),1439.95)</f>
        <v>1439.95</v>
      </c>
      <c r="G89" s="4">
        <f>IFERROR(__xludf.DUMMYFUNCTION("""COMPUTED_VALUE"""),45259.64583333333)</f>
        <v>45259.64583</v>
      </c>
      <c r="H89" s="5">
        <f>IFERROR(__xludf.DUMMYFUNCTION("""COMPUTED_VALUE"""),830.75)</f>
        <v>830.75</v>
      </c>
      <c r="I89" s="4">
        <f>IFERROR(__xludf.DUMMYFUNCTION("""COMPUTED_VALUE"""),45259.64583333333)</f>
        <v>45259.64583</v>
      </c>
      <c r="J89" s="5">
        <f>IFERROR(__xludf.DUMMYFUNCTION("""COMPUTED_VALUE"""),829.4)</f>
        <v>829.4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4">
        <f>IFERROR(__xludf.DUMMYFUNCTION("""COMPUTED_VALUE"""),45260.64583333333)</f>
        <v>45260.64583</v>
      </c>
      <c r="B90" s="5">
        <f>IFERROR(__xludf.DUMMYFUNCTION("""COMPUTED_VALUE"""),572.25)</f>
        <v>572.25</v>
      </c>
      <c r="C90" s="4">
        <f>IFERROR(__xludf.DUMMYFUNCTION("""COMPUTED_VALUE"""),45260.64583333333)</f>
        <v>45260.64583</v>
      </c>
      <c r="D90" s="5">
        <f>IFERROR(__xludf.DUMMYFUNCTION("""COMPUTED_VALUE"""),554.35)</f>
        <v>554.35</v>
      </c>
      <c r="E90" s="4">
        <f>IFERROR(__xludf.DUMMYFUNCTION("""COMPUTED_VALUE"""),45260.64583333333)</f>
        <v>45260.64583</v>
      </c>
      <c r="F90" s="5">
        <f>IFERROR(__xludf.DUMMYFUNCTION("""COMPUTED_VALUE"""),1439.6)</f>
        <v>1439.6</v>
      </c>
      <c r="G90" s="4">
        <f>IFERROR(__xludf.DUMMYFUNCTION("""COMPUTED_VALUE"""),45260.64583333333)</f>
        <v>45260.64583</v>
      </c>
      <c r="H90" s="5">
        <f>IFERROR(__xludf.DUMMYFUNCTION("""COMPUTED_VALUE"""),838.25)</f>
        <v>838.25</v>
      </c>
      <c r="I90" s="4">
        <f>IFERROR(__xludf.DUMMYFUNCTION("""COMPUTED_VALUE"""),45260.64583333333)</f>
        <v>45260.64583</v>
      </c>
      <c r="J90" s="5">
        <f>IFERROR(__xludf.DUMMYFUNCTION("""COMPUTED_VALUE"""),779.75)</f>
        <v>779.75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4">
        <f>IFERROR(__xludf.DUMMYFUNCTION("""COMPUTED_VALUE"""),45261.64583333333)</f>
        <v>45261.64583</v>
      </c>
      <c r="B91" s="5">
        <f>IFERROR(__xludf.DUMMYFUNCTION("""COMPUTED_VALUE"""),585.8)</f>
        <v>585.8</v>
      </c>
      <c r="C91" s="4">
        <f>IFERROR(__xludf.DUMMYFUNCTION("""COMPUTED_VALUE"""),45261.64583333333)</f>
        <v>45261.64583</v>
      </c>
      <c r="D91" s="5">
        <f>IFERROR(__xludf.DUMMYFUNCTION("""COMPUTED_VALUE"""),553.3)</f>
        <v>553.3</v>
      </c>
      <c r="E91" s="4">
        <f>IFERROR(__xludf.DUMMYFUNCTION("""COMPUTED_VALUE"""),45261.64583333333)</f>
        <v>45261.64583</v>
      </c>
      <c r="F91" s="5">
        <f>IFERROR(__xludf.DUMMYFUNCTION("""COMPUTED_VALUE"""),1425.75)</f>
        <v>1425.75</v>
      </c>
      <c r="G91" s="4">
        <f>IFERROR(__xludf.DUMMYFUNCTION("""COMPUTED_VALUE"""),45261.64583333333)</f>
        <v>45261.64583</v>
      </c>
      <c r="H91" s="5">
        <f>IFERROR(__xludf.DUMMYFUNCTION("""COMPUTED_VALUE"""),822.7)</f>
        <v>822.7</v>
      </c>
      <c r="I91" s="4">
        <f>IFERROR(__xludf.DUMMYFUNCTION("""COMPUTED_VALUE"""),45261.64583333333)</f>
        <v>45261.64583</v>
      </c>
      <c r="J91" s="5">
        <f>IFERROR(__xludf.DUMMYFUNCTION("""COMPUTED_VALUE"""),794.85)</f>
        <v>794.85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4">
        <f>IFERROR(__xludf.DUMMYFUNCTION("""COMPUTED_VALUE"""),45264.64583333333)</f>
        <v>45264.64583</v>
      </c>
      <c r="B92" s="5">
        <f>IFERROR(__xludf.DUMMYFUNCTION("""COMPUTED_VALUE"""),602.55)</f>
        <v>602.55</v>
      </c>
      <c r="C92" s="4">
        <f>IFERROR(__xludf.DUMMYFUNCTION("""COMPUTED_VALUE"""),45264.64583333333)</f>
        <v>45264.64583</v>
      </c>
      <c r="D92" s="5">
        <f>IFERROR(__xludf.DUMMYFUNCTION("""COMPUTED_VALUE"""),562.35)</f>
        <v>562.35</v>
      </c>
      <c r="E92" s="4">
        <f>IFERROR(__xludf.DUMMYFUNCTION("""COMPUTED_VALUE"""),45264.64583333333)</f>
        <v>45264.64583</v>
      </c>
      <c r="F92" s="5">
        <f>IFERROR(__xludf.DUMMYFUNCTION("""COMPUTED_VALUE"""),1440.0)</f>
        <v>1440</v>
      </c>
      <c r="G92" s="4">
        <f>IFERROR(__xludf.DUMMYFUNCTION("""COMPUTED_VALUE"""),45264.64583333333)</f>
        <v>45264.64583</v>
      </c>
      <c r="H92" s="5">
        <f>IFERROR(__xludf.DUMMYFUNCTION("""COMPUTED_VALUE"""),819.9)</f>
        <v>819.9</v>
      </c>
      <c r="I92" s="4">
        <f>IFERROR(__xludf.DUMMYFUNCTION("""COMPUTED_VALUE"""),45264.64583333333)</f>
        <v>45264.64583</v>
      </c>
      <c r="J92" s="5">
        <f>IFERROR(__xludf.DUMMYFUNCTION("""COMPUTED_VALUE"""),789.05)</f>
        <v>789.05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4">
        <f>IFERROR(__xludf.DUMMYFUNCTION("""COMPUTED_VALUE"""),45265.64583333333)</f>
        <v>45265.64583</v>
      </c>
      <c r="B93" s="5">
        <f>IFERROR(__xludf.DUMMYFUNCTION("""COMPUTED_VALUE"""),608.1)</f>
        <v>608.1</v>
      </c>
      <c r="C93" s="4">
        <f>IFERROR(__xludf.DUMMYFUNCTION("""COMPUTED_VALUE"""),45265.64583333333)</f>
        <v>45265.64583</v>
      </c>
      <c r="D93" s="5">
        <f>IFERROR(__xludf.DUMMYFUNCTION("""COMPUTED_VALUE"""),567.4)</f>
        <v>567.4</v>
      </c>
      <c r="E93" s="4">
        <f>IFERROR(__xludf.DUMMYFUNCTION("""COMPUTED_VALUE"""),45265.64583333333)</f>
        <v>45265.64583</v>
      </c>
      <c r="F93" s="5">
        <f>IFERROR(__xludf.DUMMYFUNCTION("""COMPUTED_VALUE"""),1490.95)</f>
        <v>1490.95</v>
      </c>
      <c r="G93" s="4">
        <f>IFERROR(__xludf.DUMMYFUNCTION("""COMPUTED_VALUE"""),45265.64583333333)</f>
        <v>45265.64583</v>
      </c>
      <c r="H93" s="5">
        <f>IFERROR(__xludf.DUMMYFUNCTION("""COMPUTED_VALUE"""),810.95)</f>
        <v>810.95</v>
      </c>
      <c r="I93" s="4">
        <f>IFERROR(__xludf.DUMMYFUNCTION("""COMPUTED_VALUE"""),45265.64583333333)</f>
        <v>45265.64583</v>
      </c>
      <c r="J93" s="5">
        <f>IFERROR(__xludf.DUMMYFUNCTION("""COMPUTED_VALUE"""),781.55)</f>
        <v>781.55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4">
        <f>IFERROR(__xludf.DUMMYFUNCTION("""COMPUTED_VALUE"""),45266.64583333333)</f>
        <v>45266.64583</v>
      </c>
      <c r="B94" s="5">
        <f>IFERROR(__xludf.DUMMYFUNCTION("""COMPUTED_VALUE"""),649.45)</f>
        <v>649.45</v>
      </c>
      <c r="C94" s="4">
        <f>IFERROR(__xludf.DUMMYFUNCTION("""COMPUTED_VALUE"""),45266.64583333333)</f>
        <v>45266.64583</v>
      </c>
      <c r="D94" s="5">
        <f>IFERROR(__xludf.DUMMYFUNCTION("""COMPUTED_VALUE"""),575.7)</f>
        <v>575.7</v>
      </c>
      <c r="E94" s="4">
        <f>IFERROR(__xludf.DUMMYFUNCTION("""COMPUTED_VALUE"""),45266.64583333333)</f>
        <v>45266.64583</v>
      </c>
      <c r="F94" s="5">
        <f>IFERROR(__xludf.DUMMYFUNCTION("""COMPUTED_VALUE"""),1503.1)</f>
        <v>1503.1</v>
      </c>
      <c r="G94" s="4">
        <f>IFERROR(__xludf.DUMMYFUNCTION("""COMPUTED_VALUE"""),45266.64583333333)</f>
        <v>45266.64583</v>
      </c>
      <c r="H94" s="5">
        <f>IFERROR(__xludf.DUMMYFUNCTION("""COMPUTED_VALUE"""),798.7)</f>
        <v>798.7</v>
      </c>
      <c r="I94" s="4">
        <f>IFERROR(__xludf.DUMMYFUNCTION("""COMPUTED_VALUE"""),45266.64583333333)</f>
        <v>45266.64583</v>
      </c>
      <c r="J94" s="5">
        <f>IFERROR(__xludf.DUMMYFUNCTION("""COMPUTED_VALUE"""),792.85)</f>
        <v>792.85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4">
        <f>IFERROR(__xludf.DUMMYFUNCTION("""COMPUTED_VALUE"""),45267.64583333333)</f>
        <v>45267.64583</v>
      </c>
      <c r="B95" s="5">
        <f>IFERROR(__xludf.DUMMYFUNCTION("""COMPUTED_VALUE"""),641.0)</f>
        <v>641</v>
      </c>
      <c r="C95" s="4">
        <f>IFERROR(__xludf.DUMMYFUNCTION("""COMPUTED_VALUE"""),45267.64583333333)</f>
        <v>45267.64583</v>
      </c>
      <c r="D95" s="5">
        <f>IFERROR(__xludf.DUMMYFUNCTION("""COMPUTED_VALUE"""),575.35)</f>
        <v>575.35</v>
      </c>
      <c r="E95" s="4">
        <f>IFERROR(__xludf.DUMMYFUNCTION("""COMPUTED_VALUE"""),45267.64583333333)</f>
        <v>45267.64583</v>
      </c>
      <c r="F95" s="5">
        <f>IFERROR(__xludf.DUMMYFUNCTION("""COMPUTED_VALUE"""),1503.2)</f>
        <v>1503.2</v>
      </c>
      <c r="G95" s="4">
        <f>IFERROR(__xludf.DUMMYFUNCTION("""COMPUTED_VALUE"""),45267.64583333333)</f>
        <v>45267.64583</v>
      </c>
      <c r="H95" s="5">
        <f>IFERROR(__xludf.DUMMYFUNCTION("""COMPUTED_VALUE"""),835.85)</f>
        <v>835.85</v>
      </c>
      <c r="I95" s="4">
        <f>IFERROR(__xludf.DUMMYFUNCTION("""COMPUTED_VALUE"""),45267.64583333333)</f>
        <v>45267.64583</v>
      </c>
      <c r="J95" s="5">
        <f>IFERROR(__xludf.DUMMYFUNCTION("""COMPUTED_VALUE"""),794.75)</f>
        <v>794.75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4">
        <f>IFERROR(__xludf.DUMMYFUNCTION("""COMPUTED_VALUE"""),45268.64583333333)</f>
        <v>45268.64583</v>
      </c>
      <c r="B96" s="5">
        <f>IFERROR(__xludf.DUMMYFUNCTION("""COMPUTED_VALUE"""),647.55)</f>
        <v>647.55</v>
      </c>
      <c r="C96" s="4">
        <f>IFERROR(__xludf.DUMMYFUNCTION("""COMPUTED_VALUE"""),45268.64583333333)</f>
        <v>45268.64583</v>
      </c>
      <c r="D96" s="5">
        <f>IFERROR(__xludf.DUMMYFUNCTION("""COMPUTED_VALUE"""),569.35)</f>
        <v>569.35</v>
      </c>
      <c r="E96" s="4">
        <f>IFERROR(__xludf.DUMMYFUNCTION("""COMPUTED_VALUE"""),45268.64583333333)</f>
        <v>45268.64583</v>
      </c>
      <c r="F96" s="5">
        <f>IFERROR(__xludf.DUMMYFUNCTION("""COMPUTED_VALUE"""),1490.95)</f>
        <v>1490.95</v>
      </c>
      <c r="G96" s="4">
        <f>IFERROR(__xludf.DUMMYFUNCTION("""COMPUTED_VALUE"""),45268.64583333333)</f>
        <v>45268.64583</v>
      </c>
      <c r="H96" s="5">
        <f>IFERROR(__xludf.DUMMYFUNCTION("""COMPUTED_VALUE"""),815.05)</f>
        <v>815.05</v>
      </c>
      <c r="I96" s="4">
        <f>IFERROR(__xludf.DUMMYFUNCTION("""COMPUTED_VALUE"""),45268.64583333333)</f>
        <v>45268.64583</v>
      </c>
      <c r="J96" s="5">
        <f>IFERROR(__xludf.DUMMYFUNCTION("""COMPUTED_VALUE"""),789.45)</f>
        <v>789.45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4">
        <f>IFERROR(__xludf.DUMMYFUNCTION("""COMPUTED_VALUE"""),45271.64583333333)</f>
        <v>45271.64583</v>
      </c>
      <c r="B97" s="5">
        <f>IFERROR(__xludf.DUMMYFUNCTION("""COMPUTED_VALUE"""),646.5)</f>
        <v>646.5</v>
      </c>
      <c r="C97" s="4">
        <f>IFERROR(__xludf.DUMMYFUNCTION("""COMPUTED_VALUE"""),45271.64583333333)</f>
        <v>45271.64583</v>
      </c>
      <c r="D97" s="5">
        <f>IFERROR(__xludf.DUMMYFUNCTION("""COMPUTED_VALUE"""),572.9)</f>
        <v>572.9</v>
      </c>
      <c r="E97" s="4">
        <f>IFERROR(__xludf.DUMMYFUNCTION("""COMPUTED_VALUE"""),45271.64583333333)</f>
        <v>45271.64583</v>
      </c>
      <c r="F97" s="5">
        <f>IFERROR(__xludf.DUMMYFUNCTION("""COMPUTED_VALUE"""),1519.35)</f>
        <v>1519.35</v>
      </c>
      <c r="G97" s="4">
        <f>IFERROR(__xludf.DUMMYFUNCTION("""COMPUTED_VALUE"""),45271.64583333333)</f>
        <v>45271.64583</v>
      </c>
      <c r="H97" s="5">
        <f>IFERROR(__xludf.DUMMYFUNCTION("""COMPUTED_VALUE"""),812.05)</f>
        <v>812.05</v>
      </c>
      <c r="I97" s="4">
        <f>IFERROR(__xludf.DUMMYFUNCTION("""COMPUTED_VALUE"""),45271.64583333333)</f>
        <v>45271.64583</v>
      </c>
      <c r="J97" s="5">
        <f>IFERROR(__xludf.DUMMYFUNCTION("""COMPUTED_VALUE"""),788.6)</f>
        <v>788.6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4">
        <f>IFERROR(__xludf.DUMMYFUNCTION("""COMPUTED_VALUE"""),45272.64583333333)</f>
        <v>45272.64583</v>
      </c>
      <c r="B98" s="5">
        <f>IFERROR(__xludf.DUMMYFUNCTION("""COMPUTED_VALUE"""),644.45)</f>
        <v>644.45</v>
      </c>
      <c r="C98" s="4">
        <f>IFERROR(__xludf.DUMMYFUNCTION("""COMPUTED_VALUE"""),45272.64583333333)</f>
        <v>45272.64583</v>
      </c>
      <c r="D98" s="5">
        <f>IFERROR(__xludf.DUMMYFUNCTION("""COMPUTED_VALUE"""),567.6)</f>
        <v>567.6</v>
      </c>
      <c r="E98" s="4">
        <f>IFERROR(__xludf.DUMMYFUNCTION("""COMPUTED_VALUE"""),45272.64583333333)</f>
        <v>45272.64583</v>
      </c>
      <c r="F98" s="5">
        <f>IFERROR(__xludf.DUMMYFUNCTION("""COMPUTED_VALUE"""),1547.25)</f>
        <v>1547.25</v>
      </c>
      <c r="G98" s="4">
        <f>IFERROR(__xludf.DUMMYFUNCTION("""COMPUTED_VALUE"""),45272.64583333333)</f>
        <v>45272.64583</v>
      </c>
      <c r="H98" s="5">
        <f>IFERROR(__xludf.DUMMYFUNCTION("""COMPUTED_VALUE"""),801.8)</f>
        <v>801.8</v>
      </c>
      <c r="I98" s="4">
        <f>IFERROR(__xludf.DUMMYFUNCTION("""COMPUTED_VALUE"""),45272.64583333333)</f>
        <v>45272.64583</v>
      </c>
      <c r="J98" s="5">
        <f>IFERROR(__xludf.DUMMYFUNCTION("""COMPUTED_VALUE"""),792.55)</f>
        <v>792.55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4">
        <f>IFERROR(__xludf.DUMMYFUNCTION("""COMPUTED_VALUE"""),45273.64583333333)</f>
        <v>45273.64583</v>
      </c>
      <c r="B99" s="5">
        <f>IFERROR(__xludf.DUMMYFUNCTION("""COMPUTED_VALUE"""),680.4)</f>
        <v>680.4</v>
      </c>
      <c r="C99" s="4">
        <f>IFERROR(__xludf.DUMMYFUNCTION("""COMPUTED_VALUE"""),45273.64583333333)</f>
        <v>45273.64583</v>
      </c>
      <c r="D99" s="5">
        <f>IFERROR(__xludf.DUMMYFUNCTION("""COMPUTED_VALUE"""),570.7)</f>
        <v>570.7</v>
      </c>
      <c r="E99" s="4">
        <f>IFERROR(__xludf.DUMMYFUNCTION("""COMPUTED_VALUE"""),45273.64583333333)</f>
        <v>45273.64583</v>
      </c>
      <c r="F99" s="5">
        <f>IFERROR(__xludf.DUMMYFUNCTION("""COMPUTED_VALUE"""),1568.5)</f>
        <v>1568.5</v>
      </c>
      <c r="G99" s="4">
        <f>IFERROR(__xludf.DUMMYFUNCTION("""COMPUTED_VALUE"""),45273.64583333333)</f>
        <v>45273.64583</v>
      </c>
      <c r="H99" s="5">
        <f>IFERROR(__xludf.DUMMYFUNCTION("""COMPUTED_VALUE"""),815.65)</f>
        <v>815.65</v>
      </c>
      <c r="I99" s="4">
        <f>IFERROR(__xludf.DUMMYFUNCTION("""COMPUTED_VALUE"""),45273.64583333333)</f>
        <v>45273.64583</v>
      </c>
      <c r="J99" s="5">
        <f>IFERROR(__xludf.DUMMYFUNCTION("""COMPUTED_VALUE"""),803.4)</f>
        <v>803.4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4">
        <f>IFERROR(__xludf.DUMMYFUNCTION("""COMPUTED_VALUE"""),45274.64583333333)</f>
        <v>45274.64583</v>
      </c>
      <c r="B100" s="5">
        <f>IFERROR(__xludf.DUMMYFUNCTION("""COMPUTED_VALUE"""),707.5)</f>
        <v>707.5</v>
      </c>
      <c r="C100" s="4">
        <f>IFERROR(__xludf.DUMMYFUNCTION("""COMPUTED_VALUE"""),45274.64583333333)</f>
        <v>45274.64583</v>
      </c>
      <c r="D100" s="5">
        <f>IFERROR(__xludf.DUMMYFUNCTION("""COMPUTED_VALUE"""),573.95)</f>
        <v>573.95</v>
      </c>
      <c r="E100" s="4">
        <f>IFERROR(__xludf.DUMMYFUNCTION("""COMPUTED_VALUE"""),45274.64583333333)</f>
        <v>45274.64583</v>
      </c>
      <c r="F100" s="5">
        <f>IFERROR(__xludf.DUMMYFUNCTION("""COMPUTED_VALUE"""),1552.0)</f>
        <v>1552</v>
      </c>
      <c r="G100" s="4">
        <f>IFERROR(__xludf.DUMMYFUNCTION("""COMPUTED_VALUE"""),45274.64583333333)</f>
        <v>45274.64583</v>
      </c>
      <c r="H100" s="5">
        <f>IFERROR(__xludf.DUMMYFUNCTION("""COMPUTED_VALUE"""),817.55)</f>
        <v>817.55</v>
      </c>
      <c r="I100" s="4">
        <f>IFERROR(__xludf.DUMMYFUNCTION("""COMPUTED_VALUE"""),45274.64583333333)</f>
        <v>45274.64583</v>
      </c>
      <c r="J100" s="5">
        <f>IFERROR(__xludf.DUMMYFUNCTION("""COMPUTED_VALUE"""),845.95)</f>
        <v>845.95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4">
        <f>IFERROR(__xludf.DUMMYFUNCTION("""COMPUTED_VALUE"""),45275.64583333333)</f>
        <v>45275.64583</v>
      </c>
      <c r="B101" s="5">
        <f>IFERROR(__xludf.DUMMYFUNCTION("""COMPUTED_VALUE"""),669.95)</f>
        <v>669.95</v>
      </c>
      <c r="C101" s="4">
        <f>IFERROR(__xludf.DUMMYFUNCTION("""COMPUTED_VALUE"""),45275.64583333333)</f>
        <v>45275.64583</v>
      </c>
      <c r="D101" s="5">
        <f>IFERROR(__xludf.DUMMYFUNCTION("""COMPUTED_VALUE"""),591.2)</f>
        <v>591.2</v>
      </c>
      <c r="E101" s="4">
        <f>IFERROR(__xludf.DUMMYFUNCTION("""COMPUTED_VALUE"""),45275.64583333333)</f>
        <v>45275.64583</v>
      </c>
      <c r="F101" s="5">
        <f>IFERROR(__xludf.DUMMYFUNCTION("""COMPUTED_VALUE"""),1546.15)</f>
        <v>1546.15</v>
      </c>
      <c r="G101" s="4">
        <f>IFERROR(__xludf.DUMMYFUNCTION("""COMPUTED_VALUE"""),45275.64583333333)</f>
        <v>45275.64583</v>
      </c>
      <c r="H101" s="5">
        <f>IFERROR(__xludf.DUMMYFUNCTION("""COMPUTED_VALUE"""),853.9)</f>
        <v>853.9</v>
      </c>
      <c r="I101" s="4">
        <f>IFERROR(__xludf.DUMMYFUNCTION("""COMPUTED_VALUE"""),45275.64583333333)</f>
        <v>45275.64583</v>
      </c>
      <c r="J101" s="5">
        <f>IFERROR(__xludf.DUMMYFUNCTION("""COMPUTED_VALUE"""),910.1)</f>
        <v>910.1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4">
        <f>IFERROR(__xludf.DUMMYFUNCTION("""COMPUTED_VALUE"""),45278.64583333333)</f>
        <v>45278.64583</v>
      </c>
      <c r="B102" s="5">
        <f>IFERROR(__xludf.DUMMYFUNCTION("""COMPUTED_VALUE"""),665.25)</f>
        <v>665.25</v>
      </c>
      <c r="C102" s="4">
        <f>IFERROR(__xludf.DUMMYFUNCTION("""COMPUTED_VALUE"""),45278.64583333333)</f>
        <v>45278.64583</v>
      </c>
      <c r="D102" s="5">
        <f>IFERROR(__xludf.DUMMYFUNCTION("""COMPUTED_VALUE"""),602.45)</f>
        <v>602.45</v>
      </c>
      <c r="E102" s="4">
        <f>IFERROR(__xludf.DUMMYFUNCTION("""COMPUTED_VALUE"""),45278.64583333333)</f>
        <v>45278.64583</v>
      </c>
      <c r="F102" s="5">
        <f>IFERROR(__xludf.DUMMYFUNCTION("""COMPUTED_VALUE"""),1555.9)</f>
        <v>1555.9</v>
      </c>
      <c r="G102" s="4">
        <f>IFERROR(__xludf.DUMMYFUNCTION("""COMPUTED_VALUE"""),45278.64583333333)</f>
        <v>45278.64583</v>
      </c>
      <c r="H102" s="5">
        <f>IFERROR(__xludf.DUMMYFUNCTION("""COMPUTED_VALUE"""),842.35)</f>
        <v>842.35</v>
      </c>
      <c r="I102" s="4">
        <f>IFERROR(__xludf.DUMMYFUNCTION("""COMPUTED_VALUE"""),45278.64583333333)</f>
        <v>45278.64583</v>
      </c>
      <c r="J102" s="5">
        <f>IFERROR(__xludf.DUMMYFUNCTION("""COMPUTED_VALUE"""),909.35)</f>
        <v>909.35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4">
        <f>IFERROR(__xludf.DUMMYFUNCTION("""COMPUTED_VALUE"""),45279.64583333333)</f>
        <v>45279.64583</v>
      </c>
      <c r="B103" s="5">
        <f>IFERROR(__xludf.DUMMYFUNCTION("""COMPUTED_VALUE"""),647.6)</f>
        <v>647.6</v>
      </c>
      <c r="C103" s="4">
        <f>IFERROR(__xludf.DUMMYFUNCTION("""COMPUTED_VALUE"""),45279.64583333333)</f>
        <v>45279.64583</v>
      </c>
      <c r="D103" s="5">
        <f>IFERROR(__xludf.DUMMYFUNCTION("""COMPUTED_VALUE"""),608.9)</f>
        <v>608.9</v>
      </c>
      <c r="E103" s="4">
        <f>IFERROR(__xludf.DUMMYFUNCTION("""COMPUTED_VALUE"""),45279.64583333333)</f>
        <v>45279.64583</v>
      </c>
      <c r="F103" s="5">
        <f>IFERROR(__xludf.DUMMYFUNCTION("""COMPUTED_VALUE"""),1529.05)</f>
        <v>1529.05</v>
      </c>
      <c r="G103" s="4">
        <f>IFERROR(__xludf.DUMMYFUNCTION("""COMPUTED_VALUE"""),45279.64583333333)</f>
        <v>45279.64583</v>
      </c>
      <c r="H103" s="5">
        <f>IFERROR(__xludf.DUMMYFUNCTION("""COMPUTED_VALUE"""),836.25)</f>
        <v>836.25</v>
      </c>
      <c r="I103" s="4">
        <f>IFERROR(__xludf.DUMMYFUNCTION("""COMPUTED_VALUE"""),45279.64583333333)</f>
        <v>45279.64583</v>
      </c>
      <c r="J103" s="5">
        <f>IFERROR(__xludf.DUMMYFUNCTION("""COMPUTED_VALUE"""),924.0)</f>
        <v>924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4">
        <f>IFERROR(__xludf.DUMMYFUNCTION("""COMPUTED_VALUE"""),45280.64583333333)</f>
        <v>45280.64583</v>
      </c>
      <c r="B104" s="5">
        <f>IFERROR(__xludf.DUMMYFUNCTION("""COMPUTED_VALUE"""),641.35)</f>
        <v>641.35</v>
      </c>
      <c r="C104" s="4">
        <f>IFERROR(__xludf.DUMMYFUNCTION("""COMPUTED_VALUE"""),45280.64583333333)</f>
        <v>45280.64583</v>
      </c>
      <c r="D104" s="5">
        <f>IFERROR(__xludf.DUMMYFUNCTION("""COMPUTED_VALUE"""),573.6)</f>
        <v>573.6</v>
      </c>
      <c r="E104" s="4">
        <f>IFERROR(__xludf.DUMMYFUNCTION("""COMPUTED_VALUE"""),45280.64583333333)</f>
        <v>45280.64583</v>
      </c>
      <c r="F104" s="5">
        <f>IFERROR(__xludf.DUMMYFUNCTION("""COMPUTED_VALUE"""),1496.45)</f>
        <v>1496.45</v>
      </c>
      <c r="G104" s="4">
        <f>IFERROR(__xludf.DUMMYFUNCTION("""COMPUTED_VALUE"""),45280.64583333333)</f>
        <v>45280.64583</v>
      </c>
      <c r="H104" s="5">
        <f>IFERROR(__xludf.DUMMYFUNCTION("""COMPUTED_VALUE"""),812.4)</f>
        <v>812.4</v>
      </c>
      <c r="I104" s="4">
        <f>IFERROR(__xludf.DUMMYFUNCTION("""COMPUTED_VALUE"""),45280.64583333333)</f>
        <v>45280.64583</v>
      </c>
      <c r="J104" s="5">
        <f>IFERROR(__xludf.DUMMYFUNCTION("""COMPUTED_VALUE"""),883.2)</f>
        <v>883.2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4">
        <f>IFERROR(__xludf.DUMMYFUNCTION("""COMPUTED_VALUE"""),45281.64583333333)</f>
        <v>45281.64583</v>
      </c>
      <c r="B105" s="5">
        <f>IFERROR(__xludf.DUMMYFUNCTION("""COMPUTED_VALUE"""),635.7)</f>
        <v>635.7</v>
      </c>
      <c r="C105" s="4">
        <f>IFERROR(__xludf.DUMMYFUNCTION("""COMPUTED_VALUE"""),45281.64583333333)</f>
        <v>45281.64583</v>
      </c>
      <c r="D105" s="5">
        <f>IFERROR(__xludf.DUMMYFUNCTION("""COMPUTED_VALUE"""),593.2)</f>
        <v>593.2</v>
      </c>
      <c r="E105" s="4">
        <f>IFERROR(__xludf.DUMMYFUNCTION("""COMPUTED_VALUE"""),45281.64583333333)</f>
        <v>45281.64583</v>
      </c>
      <c r="F105" s="5">
        <f>IFERROR(__xludf.DUMMYFUNCTION("""COMPUTED_VALUE"""),1487.9)</f>
        <v>1487.9</v>
      </c>
      <c r="G105" s="4">
        <f>IFERROR(__xludf.DUMMYFUNCTION("""COMPUTED_VALUE"""),45281.64583333333)</f>
        <v>45281.64583</v>
      </c>
      <c r="H105" s="5">
        <f>IFERROR(__xludf.DUMMYFUNCTION("""COMPUTED_VALUE"""),859.85)</f>
        <v>859.85</v>
      </c>
      <c r="I105" s="4">
        <f>IFERROR(__xludf.DUMMYFUNCTION("""COMPUTED_VALUE"""),45281.64583333333)</f>
        <v>45281.64583</v>
      </c>
      <c r="J105" s="5">
        <f>IFERROR(__xludf.DUMMYFUNCTION("""COMPUTED_VALUE"""),899.9)</f>
        <v>899.9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4">
        <f>IFERROR(__xludf.DUMMYFUNCTION("""COMPUTED_VALUE"""),45282.64583333333)</f>
        <v>45282.64583</v>
      </c>
      <c r="B106" s="5">
        <f>IFERROR(__xludf.DUMMYFUNCTION("""COMPUTED_VALUE"""),657.9)</f>
        <v>657.9</v>
      </c>
      <c r="C106" s="4">
        <f>IFERROR(__xludf.DUMMYFUNCTION("""COMPUTED_VALUE"""),45282.64583333333)</f>
        <v>45282.64583</v>
      </c>
      <c r="D106" s="5">
        <f>IFERROR(__xludf.DUMMYFUNCTION("""COMPUTED_VALUE"""),598.55)</f>
        <v>598.55</v>
      </c>
      <c r="E106" s="4">
        <f>IFERROR(__xludf.DUMMYFUNCTION("""COMPUTED_VALUE"""),45282.64583333333)</f>
        <v>45282.64583</v>
      </c>
      <c r="F106" s="5">
        <f>IFERROR(__xludf.DUMMYFUNCTION("""COMPUTED_VALUE"""),1479.95)</f>
        <v>1479.95</v>
      </c>
      <c r="G106" s="4">
        <f>IFERROR(__xludf.DUMMYFUNCTION("""COMPUTED_VALUE"""),45282.64583333333)</f>
        <v>45282.64583</v>
      </c>
      <c r="H106" s="5">
        <f>IFERROR(__xludf.DUMMYFUNCTION("""COMPUTED_VALUE"""),851.1)</f>
        <v>851.1</v>
      </c>
      <c r="I106" s="4">
        <f>IFERROR(__xludf.DUMMYFUNCTION("""COMPUTED_VALUE"""),45282.64583333333)</f>
        <v>45282.64583</v>
      </c>
      <c r="J106" s="5">
        <f>IFERROR(__xludf.DUMMYFUNCTION("""COMPUTED_VALUE"""),888.35)</f>
        <v>888.35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4">
        <f>IFERROR(__xludf.DUMMYFUNCTION("""COMPUTED_VALUE"""),45286.64583333333)</f>
        <v>45286.64583</v>
      </c>
      <c r="B107" s="5">
        <f>IFERROR(__xludf.DUMMYFUNCTION("""COMPUTED_VALUE"""),651.5)</f>
        <v>651.5</v>
      </c>
      <c r="C107" s="4">
        <f>IFERROR(__xludf.DUMMYFUNCTION("""COMPUTED_VALUE"""),45286.64583333333)</f>
        <v>45286.64583</v>
      </c>
      <c r="D107" s="5">
        <f>IFERROR(__xludf.DUMMYFUNCTION("""COMPUTED_VALUE"""),633.1)</f>
        <v>633.1</v>
      </c>
      <c r="E107" s="4">
        <f>IFERROR(__xludf.DUMMYFUNCTION("""COMPUTED_VALUE"""),45286.64583333333)</f>
        <v>45286.64583</v>
      </c>
      <c r="F107" s="5">
        <f>IFERROR(__xludf.DUMMYFUNCTION("""COMPUTED_VALUE"""),1462.25)</f>
        <v>1462.25</v>
      </c>
      <c r="G107" s="4">
        <f>IFERROR(__xludf.DUMMYFUNCTION("""COMPUTED_VALUE"""),45286.64583333333)</f>
        <v>45286.64583</v>
      </c>
      <c r="H107" s="5">
        <f>IFERROR(__xludf.DUMMYFUNCTION("""COMPUTED_VALUE"""),847.05)</f>
        <v>847.05</v>
      </c>
      <c r="I107" s="4">
        <f>IFERROR(__xludf.DUMMYFUNCTION("""COMPUTED_VALUE"""),45286.64583333333)</f>
        <v>45286.64583</v>
      </c>
      <c r="J107" s="5">
        <f>IFERROR(__xludf.DUMMYFUNCTION("""COMPUTED_VALUE"""),889.25)</f>
        <v>889.25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4">
        <f>IFERROR(__xludf.DUMMYFUNCTION("""COMPUTED_VALUE"""),45287.64583333333)</f>
        <v>45287.64583</v>
      </c>
      <c r="B108" s="5">
        <f>IFERROR(__xludf.DUMMYFUNCTION("""COMPUTED_VALUE"""),674.45)</f>
        <v>674.45</v>
      </c>
      <c r="C108" s="4">
        <f>IFERROR(__xludf.DUMMYFUNCTION("""COMPUTED_VALUE"""),45287.64583333333)</f>
        <v>45287.64583</v>
      </c>
      <c r="D108" s="5">
        <f>IFERROR(__xludf.DUMMYFUNCTION("""COMPUTED_VALUE"""),645.75)</f>
        <v>645.75</v>
      </c>
      <c r="E108" s="4">
        <f>IFERROR(__xludf.DUMMYFUNCTION("""COMPUTED_VALUE"""),45287.64583333333)</f>
        <v>45287.64583</v>
      </c>
      <c r="F108" s="5">
        <f>IFERROR(__xludf.DUMMYFUNCTION("""COMPUTED_VALUE"""),1488.65)</f>
        <v>1488.65</v>
      </c>
      <c r="G108" s="4">
        <f>IFERROR(__xludf.DUMMYFUNCTION("""COMPUTED_VALUE"""),45287.64583333333)</f>
        <v>45287.64583</v>
      </c>
      <c r="H108" s="5">
        <f>IFERROR(__xludf.DUMMYFUNCTION("""COMPUTED_VALUE"""),840.5)</f>
        <v>840.5</v>
      </c>
      <c r="I108" s="4">
        <f>IFERROR(__xludf.DUMMYFUNCTION("""COMPUTED_VALUE"""),45287.64583333333)</f>
        <v>45287.64583</v>
      </c>
      <c r="J108" s="5">
        <f>IFERROR(__xludf.DUMMYFUNCTION("""COMPUTED_VALUE"""),882.7)</f>
        <v>882.7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4">
        <f>IFERROR(__xludf.DUMMYFUNCTION("""COMPUTED_VALUE"""),45288.64583333333)</f>
        <v>45288.64583</v>
      </c>
      <c r="B109" s="5">
        <f>IFERROR(__xludf.DUMMYFUNCTION("""COMPUTED_VALUE"""),708.8)</f>
        <v>708.8</v>
      </c>
      <c r="C109" s="4">
        <f>IFERROR(__xludf.DUMMYFUNCTION("""COMPUTED_VALUE"""),45288.64583333333)</f>
        <v>45288.64583</v>
      </c>
      <c r="D109" s="5">
        <f>IFERROR(__xludf.DUMMYFUNCTION("""COMPUTED_VALUE"""),639.65)</f>
        <v>639.65</v>
      </c>
      <c r="E109" s="4">
        <f>IFERROR(__xludf.DUMMYFUNCTION("""COMPUTED_VALUE"""),45288.64583333333)</f>
        <v>45288.64583</v>
      </c>
      <c r="F109" s="5">
        <f>IFERROR(__xludf.DUMMYFUNCTION("""COMPUTED_VALUE"""),1501.7)</f>
        <v>1501.7</v>
      </c>
      <c r="G109" s="4">
        <f>IFERROR(__xludf.DUMMYFUNCTION("""COMPUTED_VALUE"""),45288.64583333333)</f>
        <v>45288.64583</v>
      </c>
      <c r="H109" s="5">
        <f>IFERROR(__xludf.DUMMYFUNCTION("""COMPUTED_VALUE"""),826.0)</f>
        <v>826</v>
      </c>
      <c r="I109" s="4">
        <f>IFERROR(__xludf.DUMMYFUNCTION("""COMPUTED_VALUE"""),45288.64583333333)</f>
        <v>45288.64583</v>
      </c>
      <c r="J109" s="5">
        <f>IFERROR(__xludf.DUMMYFUNCTION("""COMPUTED_VALUE"""),878.1)</f>
        <v>878.1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4">
        <f>IFERROR(__xludf.DUMMYFUNCTION("""COMPUTED_VALUE"""),45289.64583333333)</f>
        <v>45289.64583</v>
      </c>
      <c r="B110" s="5">
        <f>IFERROR(__xludf.DUMMYFUNCTION("""COMPUTED_VALUE"""),709.85)</f>
        <v>709.85</v>
      </c>
      <c r="C110" s="4">
        <f>IFERROR(__xludf.DUMMYFUNCTION("""COMPUTED_VALUE"""),45289.64583333333)</f>
        <v>45289.64583</v>
      </c>
      <c r="D110" s="5">
        <f>IFERROR(__xludf.DUMMYFUNCTION("""COMPUTED_VALUE"""),649.6)</f>
        <v>649.6</v>
      </c>
      <c r="E110" s="4">
        <f>IFERROR(__xludf.DUMMYFUNCTION("""COMPUTED_VALUE"""),45289.64583333333)</f>
        <v>45289.64583</v>
      </c>
      <c r="F110" s="5">
        <f>IFERROR(__xludf.DUMMYFUNCTION("""COMPUTED_VALUE"""),1532.25)</f>
        <v>1532.25</v>
      </c>
      <c r="G110" s="4">
        <f>IFERROR(__xludf.DUMMYFUNCTION("""COMPUTED_VALUE"""),45289.64583333333)</f>
        <v>45289.64583</v>
      </c>
      <c r="H110" s="5">
        <f>IFERROR(__xludf.DUMMYFUNCTION("""COMPUTED_VALUE"""),829.15)</f>
        <v>829.15</v>
      </c>
      <c r="I110" s="4">
        <f>IFERROR(__xludf.DUMMYFUNCTION("""COMPUTED_VALUE"""),45289.64583333333)</f>
        <v>45289.64583</v>
      </c>
      <c r="J110" s="5">
        <f>IFERROR(__xludf.DUMMYFUNCTION("""COMPUTED_VALUE"""),887.3)</f>
        <v>887.3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4">
        <f>IFERROR(__xludf.DUMMYFUNCTION("""COMPUTED_VALUE"""),45292.64583333333)</f>
        <v>45292.64583</v>
      </c>
      <c r="B111" s="5">
        <f>IFERROR(__xludf.DUMMYFUNCTION("""COMPUTED_VALUE"""),702.85)</f>
        <v>702.85</v>
      </c>
      <c r="C111" s="4">
        <f>IFERROR(__xludf.DUMMYFUNCTION("""COMPUTED_VALUE"""),45292.64583333333)</f>
        <v>45292.64583</v>
      </c>
      <c r="D111" s="5">
        <f>IFERROR(__xludf.DUMMYFUNCTION("""COMPUTED_VALUE"""),651.75)</f>
        <v>651.75</v>
      </c>
      <c r="E111" s="4">
        <f>IFERROR(__xludf.DUMMYFUNCTION("""COMPUTED_VALUE"""),45292.64583333333)</f>
        <v>45292.64583</v>
      </c>
      <c r="F111" s="5">
        <f>IFERROR(__xludf.DUMMYFUNCTION("""COMPUTED_VALUE"""),1561.2)</f>
        <v>1561.2</v>
      </c>
      <c r="G111" s="4">
        <f>IFERROR(__xludf.DUMMYFUNCTION("""COMPUTED_VALUE"""),45292.64583333333)</f>
        <v>45292.64583</v>
      </c>
      <c r="H111" s="5">
        <f>IFERROR(__xludf.DUMMYFUNCTION("""COMPUTED_VALUE"""),845.9)</f>
        <v>845.9</v>
      </c>
      <c r="I111" s="4">
        <f>IFERROR(__xludf.DUMMYFUNCTION("""COMPUTED_VALUE"""),45292.64583333333)</f>
        <v>45292.64583</v>
      </c>
      <c r="J111" s="5">
        <f>IFERROR(__xludf.DUMMYFUNCTION("""COMPUTED_VALUE"""),882.45)</f>
        <v>882.45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4">
        <f>IFERROR(__xludf.DUMMYFUNCTION("""COMPUTED_VALUE"""),45293.64583333333)</f>
        <v>45293.64583</v>
      </c>
      <c r="B112" s="5">
        <f>IFERROR(__xludf.DUMMYFUNCTION("""COMPUTED_VALUE"""),676.9)</f>
        <v>676.9</v>
      </c>
      <c r="C112" s="4">
        <f>IFERROR(__xludf.DUMMYFUNCTION("""COMPUTED_VALUE"""),45293.64583333333)</f>
        <v>45293.64583</v>
      </c>
      <c r="D112" s="5">
        <f>IFERROR(__xludf.DUMMYFUNCTION("""COMPUTED_VALUE"""),655.65)</f>
        <v>655.65</v>
      </c>
      <c r="E112" s="4">
        <f>IFERROR(__xludf.DUMMYFUNCTION("""COMPUTED_VALUE"""),45293.64583333333)</f>
        <v>45293.64583</v>
      </c>
      <c r="F112" s="5">
        <f>IFERROR(__xludf.DUMMYFUNCTION("""COMPUTED_VALUE"""),1575.45)</f>
        <v>1575.45</v>
      </c>
      <c r="G112" s="4">
        <f>IFERROR(__xludf.DUMMYFUNCTION("""COMPUTED_VALUE"""),45293.64583333333)</f>
        <v>45293.64583</v>
      </c>
      <c r="H112" s="5">
        <f>IFERROR(__xludf.DUMMYFUNCTION("""COMPUTED_VALUE"""),869.7)</f>
        <v>869.7</v>
      </c>
      <c r="I112" s="4">
        <f>IFERROR(__xludf.DUMMYFUNCTION("""COMPUTED_VALUE"""),45293.64583333333)</f>
        <v>45293.64583</v>
      </c>
      <c r="J112" s="5">
        <f>IFERROR(__xludf.DUMMYFUNCTION("""COMPUTED_VALUE"""),884.3)</f>
        <v>884.3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4">
        <f>IFERROR(__xludf.DUMMYFUNCTION("""COMPUTED_VALUE"""),45294.64583333333)</f>
        <v>45294.64583</v>
      </c>
      <c r="B113" s="5">
        <f>IFERROR(__xludf.DUMMYFUNCTION("""COMPUTED_VALUE"""),655.25)</f>
        <v>655.25</v>
      </c>
      <c r="C113" s="4">
        <f>IFERROR(__xludf.DUMMYFUNCTION("""COMPUTED_VALUE"""),45294.64583333333)</f>
        <v>45294.64583</v>
      </c>
      <c r="D113" s="5">
        <f>IFERROR(__xludf.DUMMYFUNCTION("""COMPUTED_VALUE"""),652.45)</f>
        <v>652.45</v>
      </c>
      <c r="E113" s="4">
        <f>IFERROR(__xludf.DUMMYFUNCTION("""COMPUTED_VALUE"""),45294.64583333333)</f>
        <v>45294.64583</v>
      </c>
      <c r="F113" s="5">
        <f>IFERROR(__xludf.DUMMYFUNCTION("""COMPUTED_VALUE"""),1567.7)</f>
        <v>1567.7</v>
      </c>
      <c r="G113" s="4">
        <f>IFERROR(__xludf.DUMMYFUNCTION("""COMPUTED_VALUE"""),45294.64583333333)</f>
        <v>45294.64583</v>
      </c>
      <c r="H113" s="5">
        <f>IFERROR(__xludf.DUMMYFUNCTION("""COMPUTED_VALUE"""),925.5)</f>
        <v>925.5</v>
      </c>
      <c r="I113" s="4">
        <f>IFERROR(__xludf.DUMMYFUNCTION("""COMPUTED_VALUE"""),45294.64583333333)</f>
        <v>45294.64583</v>
      </c>
      <c r="J113" s="5">
        <f>IFERROR(__xludf.DUMMYFUNCTION("""COMPUTED_VALUE"""),902.25)</f>
        <v>902.25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4">
        <f>IFERROR(__xludf.DUMMYFUNCTION("""COMPUTED_VALUE"""),45295.64583333333)</f>
        <v>45295.64583</v>
      </c>
      <c r="B114" s="5">
        <f>IFERROR(__xludf.DUMMYFUNCTION("""COMPUTED_VALUE"""),653.85)</f>
        <v>653.85</v>
      </c>
      <c r="C114" s="4">
        <f>IFERROR(__xludf.DUMMYFUNCTION("""COMPUTED_VALUE"""),45295.64583333333)</f>
        <v>45295.64583</v>
      </c>
      <c r="D114" s="5">
        <f>IFERROR(__xludf.DUMMYFUNCTION("""COMPUTED_VALUE"""),644.4)</f>
        <v>644.4</v>
      </c>
      <c r="E114" s="4">
        <f>IFERROR(__xludf.DUMMYFUNCTION("""COMPUTED_VALUE"""),45295.64583333333)</f>
        <v>45295.64583</v>
      </c>
      <c r="F114" s="5">
        <f>IFERROR(__xludf.DUMMYFUNCTION("""COMPUTED_VALUE"""),1571.2)</f>
        <v>1571.2</v>
      </c>
      <c r="G114" s="4">
        <f>IFERROR(__xludf.DUMMYFUNCTION("""COMPUTED_VALUE"""),45295.64583333333)</f>
        <v>45295.64583</v>
      </c>
      <c r="H114" s="5">
        <f>IFERROR(__xludf.DUMMYFUNCTION("""COMPUTED_VALUE"""),899.8)</f>
        <v>899.8</v>
      </c>
      <c r="I114" s="4">
        <f>IFERROR(__xludf.DUMMYFUNCTION("""COMPUTED_VALUE"""),45295.64583333333)</f>
        <v>45295.64583</v>
      </c>
      <c r="J114" s="5">
        <f>IFERROR(__xludf.DUMMYFUNCTION("""COMPUTED_VALUE"""),902.0)</f>
        <v>902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4">
        <f>IFERROR(__xludf.DUMMYFUNCTION("""COMPUTED_VALUE"""),45296.64583333333)</f>
        <v>45296.64583</v>
      </c>
      <c r="B115" s="5">
        <f>IFERROR(__xludf.DUMMYFUNCTION("""COMPUTED_VALUE"""),662.45)</f>
        <v>662.45</v>
      </c>
      <c r="C115" s="4">
        <f>IFERROR(__xludf.DUMMYFUNCTION("""COMPUTED_VALUE"""),45296.64583333333)</f>
        <v>45296.64583</v>
      </c>
      <c r="D115" s="5">
        <f>IFERROR(__xludf.DUMMYFUNCTION("""COMPUTED_VALUE"""),629.3)</f>
        <v>629.3</v>
      </c>
      <c r="E115" s="4">
        <f>IFERROR(__xludf.DUMMYFUNCTION("""COMPUTED_VALUE"""),45296.64583333333)</f>
        <v>45296.64583</v>
      </c>
      <c r="F115" s="5">
        <f>IFERROR(__xludf.DUMMYFUNCTION("""COMPUTED_VALUE"""),1566.05)</f>
        <v>1566.05</v>
      </c>
      <c r="G115" s="4">
        <f>IFERROR(__xludf.DUMMYFUNCTION("""COMPUTED_VALUE"""),45296.64583333333)</f>
        <v>45296.64583</v>
      </c>
      <c r="H115" s="5">
        <f>IFERROR(__xludf.DUMMYFUNCTION("""COMPUTED_VALUE"""),911.4)</f>
        <v>911.4</v>
      </c>
      <c r="I115" s="4">
        <f>IFERROR(__xludf.DUMMYFUNCTION("""COMPUTED_VALUE"""),45296.64583333333)</f>
        <v>45296.64583</v>
      </c>
      <c r="J115" s="5">
        <f>IFERROR(__xludf.DUMMYFUNCTION("""COMPUTED_VALUE"""),904.15)</f>
        <v>904.15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4">
        <f>IFERROR(__xludf.DUMMYFUNCTION("""COMPUTED_VALUE"""),45299.64583333333)</f>
        <v>45299.64583</v>
      </c>
      <c r="B116" s="5">
        <f>IFERROR(__xludf.DUMMYFUNCTION("""COMPUTED_VALUE"""),672.45)</f>
        <v>672.45</v>
      </c>
      <c r="C116" s="4">
        <f>IFERROR(__xludf.DUMMYFUNCTION("""COMPUTED_VALUE"""),45299.64583333333)</f>
        <v>45299.64583</v>
      </c>
      <c r="D116" s="5">
        <f>IFERROR(__xludf.DUMMYFUNCTION("""COMPUTED_VALUE"""),598.75)</f>
        <v>598.75</v>
      </c>
      <c r="E116" s="4">
        <f>IFERROR(__xludf.DUMMYFUNCTION("""COMPUTED_VALUE"""),45299.64583333333)</f>
        <v>45299.64583</v>
      </c>
      <c r="F116" s="5">
        <f>IFERROR(__xludf.DUMMYFUNCTION("""COMPUTED_VALUE"""),1552.45)</f>
        <v>1552.45</v>
      </c>
      <c r="G116" s="4">
        <f>IFERROR(__xludf.DUMMYFUNCTION("""COMPUTED_VALUE"""),45299.64583333333)</f>
        <v>45299.64583</v>
      </c>
      <c r="H116" s="5">
        <f>IFERROR(__xludf.DUMMYFUNCTION("""COMPUTED_VALUE"""),907.05)</f>
        <v>907.05</v>
      </c>
      <c r="I116" s="4">
        <f>IFERROR(__xludf.DUMMYFUNCTION("""COMPUTED_VALUE"""),45299.64583333333)</f>
        <v>45299.64583</v>
      </c>
      <c r="J116" s="5">
        <f>IFERROR(__xludf.DUMMYFUNCTION("""COMPUTED_VALUE"""),895.95)</f>
        <v>895.95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4">
        <f>IFERROR(__xludf.DUMMYFUNCTION("""COMPUTED_VALUE"""),45300.64583333333)</f>
        <v>45300.64583</v>
      </c>
      <c r="B117" s="5">
        <f>IFERROR(__xludf.DUMMYFUNCTION("""COMPUTED_VALUE"""),674.75)</f>
        <v>674.75</v>
      </c>
      <c r="C117" s="4">
        <f>IFERROR(__xludf.DUMMYFUNCTION("""COMPUTED_VALUE"""),45300.64583333333)</f>
        <v>45300.64583</v>
      </c>
      <c r="D117" s="5">
        <f>IFERROR(__xludf.DUMMYFUNCTION("""COMPUTED_VALUE"""),603.25)</f>
        <v>603.25</v>
      </c>
      <c r="E117" s="4">
        <f>IFERROR(__xludf.DUMMYFUNCTION("""COMPUTED_VALUE"""),45300.64583333333)</f>
        <v>45300.64583</v>
      </c>
      <c r="F117" s="5">
        <f>IFERROR(__xludf.DUMMYFUNCTION("""COMPUTED_VALUE"""),1552.75)</f>
        <v>1552.75</v>
      </c>
      <c r="G117" s="4">
        <f>IFERROR(__xludf.DUMMYFUNCTION("""COMPUTED_VALUE"""),45300.64583333333)</f>
        <v>45300.64583</v>
      </c>
      <c r="H117" s="5">
        <f>IFERROR(__xludf.DUMMYFUNCTION("""COMPUTED_VALUE"""),902.9)</f>
        <v>902.9</v>
      </c>
      <c r="I117" s="4">
        <f>IFERROR(__xludf.DUMMYFUNCTION("""COMPUTED_VALUE"""),45300.64583333333)</f>
        <v>45300.64583</v>
      </c>
      <c r="J117" s="5">
        <f>IFERROR(__xludf.DUMMYFUNCTION("""COMPUTED_VALUE"""),896.25)</f>
        <v>896.25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4">
        <f>IFERROR(__xludf.DUMMYFUNCTION("""COMPUTED_VALUE"""),45301.64583333333)</f>
        <v>45301.64583</v>
      </c>
      <c r="B118" s="5">
        <f>IFERROR(__xludf.DUMMYFUNCTION("""COMPUTED_VALUE"""),683.15)</f>
        <v>683.15</v>
      </c>
      <c r="C118" s="4">
        <f>IFERROR(__xludf.DUMMYFUNCTION("""COMPUTED_VALUE"""),45301.64583333333)</f>
        <v>45301.64583</v>
      </c>
      <c r="D118" s="5">
        <f>IFERROR(__xludf.DUMMYFUNCTION("""COMPUTED_VALUE"""),603.6)</f>
        <v>603.6</v>
      </c>
      <c r="E118" s="4">
        <f>IFERROR(__xludf.DUMMYFUNCTION("""COMPUTED_VALUE"""),45301.64583333333)</f>
        <v>45301.64583</v>
      </c>
      <c r="F118" s="5">
        <f>IFERROR(__xludf.DUMMYFUNCTION("""COMPUTED_VALUE"""),1568.7)</f>
        <v>1568.7</v>
      </c>
      <c r="G118" s="4">
        <f>IFERROR(__xludf.DUMMYFUNCTION("""COMPUTED_VALUE"""),45301.64583333333)</f>
        <v>45301.64583</v>
      </c>
      <c r="H118" s="5">
        <f>IFERROR(__xludf.DUMMYFUNCTION("""COMPUTED_VALUE"""),894.05)</f>
        <v>894.05</v>
      </c>
      <c r="I118" s="4">
        <f>IFERROR(__xludf.DUMMYFUNCTION("""COMPUTED_VALUE"""),45301.64583333333)</f>
        <v>45301.64583</v>
      </c>
      <c r="J118" s="5">
        <f>IFERROR(__xludf.DUMMYFUNCTION("""COMPUTED_VALUE"""),894.7)</f>
        <v>894.7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4">
        <f>IFERROR(__xludf.DUMMYFUNCTION("""COMPUTED_VALUE"""),45302.64583333333)</f>
        <v>45302.64583</v>
      </c>
      <c r="B119" s="5">
        <f>IFERROR(__xludf.DUMMYFUNCTION("""COMPUTED_VALUE"""),680.35)</f>
        <v>680.35</v>
      </c>
      <c r="C119" s="4">
        <f>IFERROR(__xludf.DUMMYFUNCTION("""COMPUTED_VALUE"""),45302.64583333333)</f>
        <v>45302.64583</v>
      </c>
      <c r="D119" s="5">
        <f>IFERROR(__xludf.DUMMYFUNCTION("""COMPUTED_VALUE"""),620.0)</f>
        <v>620</v>
      </c>
      <c r="E119" s="4">
        <f>IFERROR(__xludf.DUMMYFUNCTION("""COMPUTED_VALUE"""),45302.64583333333)</f>
        <v>45302.64583</v>
      </c>
      <c r="F119" s="5">
        <f>IFERROR(__xludf.DUMMYFUNCTION("""COMPUTED_VALUE"""),1578.75)</f>
        <v>1578.75</v>
      </c>
      <c r="G119" s="4">
        <f>IFERROR(__xludf.DUMMYFUNCTION("""COMPUTED_VALUE"""),45302.64583333333)</f>
        <v>45302.64583</v>
      </c>
      <c r="H119" s="5">
        <f>IFERROR(__xludf.DUMMYFUNCTION("""COMPUTED_VALUE"""),901.9)</f>
        <v>901.9</v>
      </c>
      <c r="I119" s="4">
        <f>IFERROR(__xludf.DUMMYFUNCTION("""COMPUTED_VALUE"""),45302.64583333333)</f>
        <v>45302.64583</v>
      </c>
      <c r="J119" s="5">
        <f>IFERROR(__xludf.DUMMYFUNCTION("""COMPUTED_VALUE"""),889.8)</f>
        <v>889.8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4">
        <f>IFERROR(__xludf.DUMMYFUNCTION("""COMPUTED_VALUE"""),45303.64583333333)</f>
        <v>45303.64583</v>
      </c>
      <c r="B120" s="5">
        <f>IFERROR(__xludf.DUMMYFUNCTION("""COMPUTED_VALUE"""),669.7)</f>
        <v>669.7</v>
      </c>
      <c r="C120" s="4">
        <f>IFERROR(__xludf.DUMMYFUNCTION("""COMPUTED_VALUE"""),45303.64583333333)</f>
        <v>45303.64583</v>
      </c>
      <c r="D120" s="5">
        <f>IFERROR(__xludf.DUMMYFUNCTION("""COMPUTED_VALUE"""),616.55)</f>
        <v>616.55</v>
      </c>
      <c r="E120" s="4">
        <f>IFERROR(__xludf.DUMMYFUNCTION("""COMPUTED_VALUE"""),45303.64583333333)</f>
        <v>45303.64583</v>
      </c>
      <c r="F120" s="5">
        <f>IFERROR(__xludf.DUMMYFUNCTION("""COMPUTED_VALUE"""),1591.55)</f>
        <v>1591.55</v>
      </c>
      <c r="G120" s="4">
        <f>IFERROR(__xludf.DUMMYFUNCTION("""COMPUTED_VALUE"""),45303.64583333333)</f>
        <v>45303.64583</v>
      </c>
      <c r="H120" s="5">
        <f>IFERROR(__xludf.DUMMYFUNCTION("""COMPUTED_VALUE"""),898.7)</f>
        <v>898.7</v>
      </c>
      <c r="I120" s="4">
        <f>IFERROR(__xludf.DUMMYFUNCTION("""COMPUTED_VALUE"""),45303.64583333333)</f>
        <v>45303.64583</v>
      </c>
      <c r="J120" s="5">
        <f>IFERROR(__xludf.DUMMYFUNCTION("""COMPUTED_VALUE"""),886.25)</f>
        <v>886.25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4">
        <f>IFERROR(__xludf.DUMMYFUNCTION("""COMPUTED_VALUE"""),45306.64583333333)</f>
        <v>45306.64583</v>
      </c>
      <c r="B121" s="5">
        <f>IFERROR(__xludf.DUMMYFUNCTION("""COMPUTED_VALUE"""),660.55)</f>
        <v>660.55</v>
      </c>
      <c r="C121" s="4">
        <f>IFERROR(__xludf.DUMMYFUNCTION("""COMPUTED_VALUE"""),45306.64583333333)</f>
        <v>45306.64583</v>
      </c>
      <c r="D121" s="5">
        <f>IFERROR(__xludf.DUMMYFUNCTION("""COMPUTED_VALUE"""),612.15)</f>
        <v>612.15</v>
      </c>
      <c r="E121" s="4">
        <f>IFERROR(__xludf.DUMMYFUNCTION("""COMPUTED_VALUE"""),45306.64583333333)</f>
        <v>45306.64583</v>
      </c>
      <c r="F121" s="5">
        <f>IFERROR(__xludf.DUMMYFUNCTION("""COMPUTED_VALUE"""),1613.0)</f>
        <v>1613</v>
      </c>
      <c r="G121" s="4">
        <f>IFERROR(__xludf.DUMMYFUNCTION("""COMPUTED_VALUE"""),45306.64583333333)</f>
        <v>45306.64583</v>
      </c>
      <c r="H121" s="5">
        <f>IFERROR(__xludf.DUMMYFUNCTION("""COMPUTED_VALUE"""),903.75)</f>
        <v>903.75</v>
      </c>
      <c r="I121" s="4">
        <f>IFERROR(__xludf.DUMMYFUNCTION("""COMPUTED_VALUE"""),45306.64583333333)</f>
        <v>45306.64583</v>
      </c>
      <c r="J121" s="5">
        <f>IFERROR(__xludf.DUMMYFUNCTION("""COMPUTED_VALUE"""),881.75)</f>
        <v>881.75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4">
        <f>IFERROR(__xludf.DUMMYFUNCTION("""COMPUTED_VALUE"""),45307.64583333333)</f>
        <v>45307.64583</v>
      </c>
      <c r="B122" s="5">
        <f>IFERROR(__xludf.DUMMYFUNCTION("""COMPUTED_VALUE"""),661.6)</f>
        <v>661.6</v>
      </c>
      <c r="C122" s="4">
        <f>IFERROR(__xludf.DUMMYFUNCTION("""COMPUTED_VALUE"""),45307.64583333333)</f>
        <v>45307.64583</v>
      </c>
      <c r="D122" s="5">
        <f>IFERROR(__xludf.DUMMYFUNCTION("""COMPUTED_VALUE"""),600.25)</f>
        <v>600.25</v>
      </c>
      <c r="E122" s="4">
        <f>IFERROR(__xludf.DUMMYFUNCTION("""COMPUTED_VALUE"""),45307.64583333333)</f>
        <v>45307.64583</v>
      </c>
      <c r="F122" s="5">
        <f>IFERROR(__xludf.DUMMYFUNCTION("""COMPUTED_VALUE"""),1568.85)</f>
        <v>1568.85</v>
      </c>
      <c r="G122" s="4">
        <f>IFERROR(__xludf.DUMMYFUNCTION("""COMPUTED_VALUE"""),45307.64583333333)</f>
        <v>45307.64583</v>
      </c>
      <c r="H122" s="5">
        <f>IFERROR(__xludf.DUMMYFUNCTION("""COMPUTED_VALUE"""),879.95)</f>
        <v>879.95</v>
      </c>
      <c r="I122" s="4">
        <f>IFERROR(__xludf.DUMMYFUNCTION("""COMPUTED_VALUE"""),45307.64583333333)</f>
        <v>45307.64583</v>
      </c>
      <c r="J122" s="5">
        <f>IFERROR(__xludf.DUMMYFUNCTION("""COMPUTED_VALUE"""),871.65)</f>
        <v>871.65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4">
        <f>IFERROR(__xludf.DUMMYFUNCTION("""COMPUTED_VALUE"""),45308.64583333333)</f>
        <v>45308.64583</v>
      </c>
      <c r="B123" s="5">
        <f>IFERROR(__xludf.DUMMYFUNCTION("""COMPUTED_VALUE"""),646.55)</f>
        <v>646.55</v>
      </c>
      <c r="C123" s="4">
        <f>IFERROR(__xludf.DUMMYFUNCTION("""COMPUTED_VALUE"""),45308.64583333333)</f>
        <v>45308.64583</v>
      </c>
      <c r="D123" s="5">
        <f>IFERROR(__xludf.DUMMYFUNCTION("""COMPUTED_VALUE"""),583.05)</f>
        <v>583.05</v>
      </c>
      <c r="E123" s="4">
        <f>IFERROR(__xludf.DUMMYFUNCTION("""COMPUTED_VALUE"""),45308.64583333333)</f>
        <v>45308.64583</v>
      </c>
      <c r="F123" s="5">
        <f>IFERROR(__xludf.DUMMYFUNCTION("""COMPUTED_VALUE"""),1529.65)</f>
        <v>1529.65</v>
      </c>
      <c r="G123" s="4">
        <f>IFERROR(__xludf.DUMMYFUNCTION("""COMPUTED_VALUE"""),45308.64583333333)</f>
        <v>45308.64583</v>
      </c>
      <c r="H123" s="5">
        <f>IFERROR(__xludf.DUMMYFUNCTION("""COMPUTED_VALUE"""),901.6)</f>
        <v>901.6</v>
      </c>
      <c r="I123" s="4">
        <f>IFERROR(__xludf.DUMMYFUNCTION("""COMPUTED_VALUE"""),45308.64583333333)</f>
        <v>45308.64583</v>
      </c>
      <c r="J123" s="5">
        <f>IFERROR(__xludf.DUMMYFUNCTION("""COMPUTED_VALUE"""),876.4)</f>
        <v>876.4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4">
        <f>IFERROR(__xludf.DUMMYFUNCTION("""COMPUTED_VALUE"""),45309.64583333333)</f>
        <v>45309.64583</v>
      </c>
      <c r="B124" s="5">
        <f>IFERROR(__xludf.DUMMYFUNCTION("""COMPUTED_VALUE"""),643.05)</f>
        <v>643.05</v>
      </c>
      <c r="C124" s="4">
        <f>IFERROR(__xludf.DUMMYFUNCTION("""COMPUTED_VALUE"""),45309.64583333333)</f>
        <v>45309.64583</v>
      </c>
      <c r="D124" s="5">
        <f>IFERROR(__xludf.DUMMYFUNCTION("""COMPUTED_VALUE"""),611.6)</f>
        <v>611.6</v>
      </c>
      <c r="E124" s="4">
        <f>IFERROR(__xludf.DUMMYFUNCTION("""COMPUTED_VALUE"""),45309.64583333333)</f>
        <v>45309.64583</v>
      </c>
      <c r="F124" s="5">
        <f>IFERROR(__xludf.DUMMYFUNCTION("""COMPUTED_VALUE"""),1501.15)</f>
        <v>1501.15</v>
      </c>
      <c r="G124" s="4">
        <f>IFERROR(__xludf.DUMMYFUNCTION("""COMPUTED_VALUE"""),45309.64583333333)</f>
        <v>45309.64583</v>
      </c>
      <c r="H124" s="5">
        <f>IFERROR(__xludf.DUMMYFUNCTION("""COMPUTED_VALUE"""),904.3)</f>
        <v>904.3</v>
      </c>
      <c r="I124" s="4">
        <f>IFERROR(__xludf.DUMMYFUNCTION("""COMPUTED_VALUE"""),45309.64583333333)</f>
        <v>45309.64583</v>
      </c>
      <c r="J124" s="5">
        <f>IFERROR(__xludf.DUMMYFUNCTION("""COMPUTED_VALUE"""),866.7)</f>
        <v>866.7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4">
        <f>IFERROR(__xludf.DUMMYFUNCTION("""COMPUTED_VALUE"""),45310.64583333333)</f>
        <v>45310.64583</v>
      </c>
      <c r="B125" s="5">
        <f>IFERROR(__xludf.DUMMYFUNCTION("""COMPUTED_VALUE"""),628.75)</f>
        <v>628.75</v>
      </c>
      <c r="C125" s="4">
        <f>IFERROR(__xludf.DUMMYFUNCTION("""COMPUTED_VALUE"""),45310.64583333333)</f>
        <v>45310.64583</v>
      </c>
      <c r="D125" s="5">
        <f>IFERROR(__xludf.DUMMYFUNCTION("""COMPUTED_VALUE"""),678.9)</f>
        <v>678.9</v>
      </c>
      <c r="E125" s="4">
        <f>IFERROR(__xludf.DUMMYFUNCTION("""COMPUTED_VALUE"""),45310.64583333333)</f>
        <v>45310.64583</v>
      </c>
      <c r="F125" s="5">
        <f>IFERROR(__xludf.DUMMYFUNCTION("""COMPUTED_VALUE"""),1488.8)</f>
        <v>1488.8</v>
      </c>
      <c r="G125" s="4">
        <f>IFERROR(__xludf.DUMMYFUNCTION("""COMPUTED_VALUE"""),45310.64583333333)</f>
        <v>45310.64583</v>
      </c>
      <c r="H125" s="5">
        <f>IFERROR(__xludf.DUMMYFUNCTION("""COMPUTED_VALUE"""),911.7)</f>
        <v>911.7</v>
      </c>
      <c r="I125" s="4">
        <f>IFERROR(__xludf.DUMMYFUNCTION("""COMPUTED_VALUE"""),45310.64583333333)</f>
        <v>45310.64583</v>
      </c>
      <c r="J125" s="5">
        <f>IFERROR(__xludf.DUMMYFUNCTION("""COMPUTED_VALUE"""),874.55)</f>
        <v>874.55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4">
        <f>IFERROR(__xludf.DUMMYFUNCTION("""COMPUTED_VALUE"""),45314.64583333333)</f>
        <v>45314.64583</v>
      </c>
      <c r="B126" s="5">
        <f>IFERROR(__xludf.DUMMYFUNCTION("""COMPUTED_VALUE"""),619.0)</f>
        <v>619</v>
      </c>
      <c r="C126" s="4">
        <f>IFERROR(__xludf.DUMMYFUNCTION("""COMPUTED_VALUE"""),45314.64583333333)</f>
        <v>45314.64583</v>
      </c>
      <c r="D126" s="5">
        <f>IFERROR(__xludf.DUMMYFUNCTION("""COMPUTED_VALUE"""),642.4)</f>
        <v>642.4</v>
      </c>
      <c r="E126" s="4">
        <f>IFERROR(__xludf.DUMMYFUNCTION("""COMPUTED_VALUE"""),45314.64583333333)</f>
        <v>45314.64583</v>
      </c>
      <c r="F126" s="5">
        <f>IFERROR(__xludf.DUMMYFUNCTION("""COMPUTED_VALUE"""),1502.15)</f>
        <v>1502.15</v>
      </c>
      <c r="G126" s="4">
        <f>IFERROR(__xludf.DUMMYFUNCTION("""COMPUTED_VALUE"""),45314.64583333333)</f>
        <v>45314.64583</v>
      </c>
      <c r="H126" s="5">
        <f>IFERROR(__xludf.DUMMYFUNCTION("""COMPUTED_VALUE"""),873.5)</f>
        <v>873.5</v>
      </c>
      <c r="I126" s="4">
        <f>IFERROR(__xludf.DUMMYFUNCTION("""COMPUTED_VALUE"""),45314.64583333333)</f>
        <v>45314.64583</v>
      </c>
      <c r="J126" s="5">
        <f>IFERROR(__xludf.DUMMYFUNCTION("""COMPUTED_VALUE"""),851.4)</f>
        <v>851.4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4">
        <f>IFERROR(__xludf.DUMMYFUNCTION("""COMPUTED_VALUE"""),45315.64583333333)</f>
        <v>45315.64583</v>
      </c>
      <c r="B127" s="5">
        <f>IFERROR(__xludf.DUMMYFUNCTION("""COMPUTED_VALUE"""),617.0)</f>
        <v>617</v>
      </c>
      <c r="C127" s="4">
        <f>IFERROR(__xludf.DUMMYFUNCTION("""COMPUTED_VALUE"""),45315.64583333333)</f>
        <v>45315.64583</v>
      </c>
      <c r="D127" s="5">
        <f>IFERROR(__xludf.DUMMYFUNCTION("""COMPUTED_VALUE"""),646.0)</f>
        <v>646</v>
      </c>
      <c r="E127" s="4">
        <f>IFERROR(__xludf.DUMMYFUNCTION("""COMPUTED_VALUE"""),45315.64583333333)</f>
        <v>45315.64583</v>
      </c>
      <c r="F127" s="5">
        <f>IFERROR(__xludf.DUMMYFUNCTION("""COMPUTED_VALUE"""),1493.7)</f>
        <v>1493.7</v>
      </c>
      <c r="G127" s="4">
        <f>IFERROR(__xludf.DUMMYFUNCTION("""COMPUTED_VALUE"""),45315.64583333333)</f>
        <v>45315.64583</v>
      </c>
      <c r="H127" s="5">
        <f>IFERROR(__xludf.DUMMYFUNCTION("""COMPUTED_VALUE"""),907.6)</f>
        <v>907.6</v>
      </c>
      <c r="I127" s="4">
        <f>IFERROR(__xludf.DUMMYFUNCTION("""COMPUTED_VALUE"""),45315.64583333333)</f>
        <v>45315.64583</v>
      </c>
      <c r="J127" s="5">
        <f>IFERROR(__xludf.DUMMYFUNCTION("""COMPUTED_VALUE"""),850.55)</f>
        <v>850.55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4">
        <f>IFERROR(__xludf.DUMMYFUNCTION("""COMPUTED_VALUE"""),45316.64583333333)</f>
        <v>45316.64583</v>
      </c>
      <c r="B128" s="5">
        <f>IFERROR(__xludf.DUMMYFUNCTION("""COMPUTED_VALUE"""),630.2)</f>
        <v>630.2</v>
      </c>
      <c r="C128" s="4">
        <f>IFERROR(__xludf.DUMMYFUNCTION("""COMPUTED_VALUE"""),45316.64583333333)</f>
        <v>45316.64583</v>
      </c>
      <c r="D128" s="5">
        <f>IFERROR(__xludf.DUMMYFUNCTION("""COMPUTED_VALUE"""),634.1)</f>
        <v>634.1</v>
      </c>
      <c r="E128" s="4">
        <f>IFERROR(__xludf.DUMMYFUNCTION("""COMPUTED_VALUE"""),45316.64583333333)</f>
        <v>45316.64583</v>
      </c>
      <c r="F128" s="5">
        <f>IFERROR(__xludf.DUMMYFUNCTION("""COMPUTED_VALUE"""),1508.25)</f>
        <v>1508.25</v>
      </c>
      <c r="G128" s="4">
        <f>IFERROR(__xludf.DUMMYFUNCTION("""COMPUTED_VALUE"""),45316.64583333333)</f>
        <v>45316.64583</v>
      </c>
      <c r="H128" s="5">
        <f>IFERROR(__xludf.DUMMYFUNCTION("""COMPUTED_VALUE"""),896.95)</f>
        <v>896.95</v>
      </c>
      <c r="I128" s="4">
        <f>IFERROR(__xludf.DUMMYFUNCTION("""COMPUTED_VALUE"""),45316.64583333333)</f>
        <v>45316.64583</v>
      </c>
      <c r="J128" s="5">
        <f>IFERROR(__xludf.DUMMYFUNCTION("""COMPUTED_VALUE"""),847.25)</f>
        <v>847.25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4">
        <f>IFERROR(__xludf.DUMMYFUNCTION("""COMPUTED_VALUE"""),45320.64583333333)</f>
        <v>45320.64583</v>
      </c>
      <c r="B129" s="5">
        <f>IFERROR(__xludf.DUMMYFUNCTION("""COMPUTED_VALUE"""),634.0)</f>
        <v>634</v>
      </c>
      <c r="C129" s="4">
        <f>IFERROR(__xludf.DUMMYFUNCTION("""COMPUTED_VALUE"""),45320.64583333333)</f>
        <v>45320.64583</v>
      </c>
      <c r="D129" s="5">
        <f>IFERROR(__xludf.DUMMYFUNCTION("""COMPUTED_VALUE"""),642.35)</f>
        <v>642.35</v>
      </c>
      <c r="E129" s="4">
        <f>IFERROR(__xludf.DUMMYFUNCTION("""COMPUTED_VALUE"""),45320.64583333333)</f>
        <v>45320.64583</v>
      </c>
      <c r="F129" s="5">
        <f>IFERROR(__xludf.DUMMYFUNCTION("""COMPUTED_VALUE"""),1516.25)</f>
        <v>1516.25</v>
      </c>
      <c r="G129" s="4">
        <f>IFERROR(__xludf.DUMMYFUNCTION("""COMPUTED_VALUE"""),45320.64583333333)</f>
        <v>45320.64583</v>
      </c>
      <c r="H129" s="5">
        <f>IFERROR(__xludf.DUMMYFUNCTION("""COMPUTED_VALUE"""),919.15)</f>
        <v>919.15</v>
      </c>
      <c r="I129" s="4">
        <f>IFERROR(__xludf.DUMMYFUNCTION("""COMPUTED_VALUE"""),45320.64583333333)</f>
        <v>45320.64583</v>
      </c>
      <c r="J129" s="5">
        <f>IFERROR(__xludf.DUMMYFUNCTION("""COMPUTED_VALUE"""),847.75)</f>
        <v>847.75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4">
        <f>IFERROR(__xludf.DUMMYFUNCTION("""COMPUTED_VALUE"""),45321.64583333333)</f>
        <v>45321.64583</v>
      </c>
      <c r="B130" s="5">
        <f>IFERROR(__xludf.DUMMYFUNCTION("""COMPUTED_VALUE"""),628.6)</f>
        <v>628.6</v>
      </c>
      <c r="C130" s="4">
        <f>IFERROR(__xludf.DUMMYFUNCTION("""COMPUTED_VALUE"""),45321.64583333333)</f>
        <v>45321.64583</v>
      </c>
      <c r="D130" s="5">
        <f>IFERROR(__xludf.DUMMYFUNCTION("""COMPUTED_VALUE"""),633.55)</f>
        <v>633.55</v>
      </c>
      <c r="E130" s="4">
        <f>IFERROR(__xludf.DUMMYFUNCTION("""COMPUTED_VALUE"""),45321.64583333333)</f>
        <v>45321.64583</v>
      </c>
      <c r="F130" s="5">
        <f>IFERROR(__xludf.DUMMYFUNCTION("""COMPUTED_VALUE"""),1494.3)</f>
        <v>1494.3</v>
      </c>
      <c r="G130" s="4">
        <f>IFERROR(__xludf.DUMMYFUNCTION("""COMPUTED_VALUE"""),45321.64583333333)</f>
        <v>45321.64583</v>
      </c>
      <c r="H130" s="5">
        <f>IFERROR(__xludf.DUMMYFUNCTION("""COMPUTED_VALUE"""),933.3)</f>
        <v>933.3</v>
      </c>
      <c r="I130" s="4">
        <f>IFERROR(__xludf.DUMMYFUNCTION("""COMPUTED_VALUE"""),45321.64583333333)</f>
        <v>45321.64583</v>
      </c>
      <c r="J130" s="5">
        <f>IFERROR(__xludf.DUMMYFUNCTION("""COMPUTED_VALUE"""),847.8)</f>
        <v>847.8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4">
        <f>IFERROR(__xludf.DUMMYFUNCTION("""COMPUTED_VALUE"""),45322.64583333333)</f>
        <v>45322.64583</v>
      </c>
      <c r="B131" s="5">
        <f>IFERROR(__xludf.DUMMYFUNCTION("""COMPUTED_VALUE"""),620.05)</f>
        <v>620.05</v>
      </c>
      <c r="C131" s="4">
        <f>IFERROR(__xludf.DUMMYFUNCTION("""COMPUTED_VALUE"""),45322.64583333333)</f>
        <v>45322.64583</v>
      </c>
      <c r="D131" s="5">
        <f>IFERROR(__xludf.DUMMYFUNCTION("""COMPUTED_VALUE"""),659.1)</f>
        <v>659.1</v>
      </c>
      <c r="E131" s="4">
        <f>IFERROR(__xludf.DUMMYFUNCTION("""COMPUTED_VALUE"""),45322.64583333333)</f>
        <v>45322.64583</v>
      </c>
      <c r="F131" s="5">
        <f>IFERROR(__xludf.DUMMYFUNCTION("""COMPUTED_VALUE"""),1476.55)</f>
        <v>1476.55</v>
      </c>
      <c r="G131" s="4">
        <f>IFERROR(__xludf.DUMMYFUNCTION("""COMPUTED_VALUE"""),45322.64583333333)</f>
        <v>45322.64583</v>
      </c>
      <c r="H131" s="5">
        <f>IFERROR(__xludf.DUMMYFUNCTION("""COMPUTED_VALUE"""),977.0)</f>
        <v>977</v>
      </c>
      <c r="I131" s="4">
        <f>IFERROR(__xludf.DUMMYFUNCTION("""COMPUTED_VALUE"""),45322.64583333333)</f>
        <v>45322.64583</v>
      </c>
      <c r="J131" s="5">
        <f>IFERROR(__xludf.DUMMYFUNCTION("""COMPUTED_VALUE"""),883.8)</f>
        <v>883.8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4">
        <f>IFERROR(__xludf.DUMMYFUNCTION("""COMPUTED_VALUE"""),45323.64583333333)</f>
        <v>45323.64583</v>
      </c>
      <c r="B132" s="5">
        <f>IFERROR(__xludf.DUMMYFUNCTION("""COMPUTED_VALUE"""),617.5)</f>
        <v>617.5</v>
      </c>
      <c r="C132" s="4">
        <f>IFERROR(__xludf.DUMMYFUNCTION("""COMPUTED_VALUE"""),45323.64583333333)</f>
        <v>45323.64583</v>
      </c>
      <c r="D132" s="5">
        <f>IFERROR(__xludf.DUMMYFUNCTION("""COMPUTED_VALUE"""),643.4)</f>
        <v>643.4</v>
      </c>
      <c r="E132" s="4">
        <f>IFERROR(__xludf.DUMMYFUNCTION("""COMPUTED_VALUE"""),45323.64583333333)</f>
        <v>45323.64583</v>
      </c>
      <c r="F132" s="5">
        <f>IFERROR(__xludf.DUMMYFUNCTION("""COMPUTED_VALUE"""),1504.85)</f>
        <v>1504.85</v>
      </c>
      <c r="G132" s="4">
        <f>IFERROR(__xludf.DUMMYFUNCTION("""COMPUTED_VALUE"""),45323.64583333333)</f>
        <v>45323.64583</v>
      </c>
      <c r="H132" s="5">
        <f>IFERROR(__xludf.DUMMYFUNCTION("""COMPUTED_VALUE"""),969.65)</f>
        <v>969.65</v>
      </c>
      <c r="I132" s="4">
        <f>IFERROR(__xludf.DUMMYFUNCTION("""COMPUTED_VALUE"""),45323.64583333333)</f>
        <v>45323.64583</v>
      </c>
      <c r="J132" s="5">
        <f>IFERROR(__xludf.DUMMYFUNCTION("""COMPUTED_VALUE"""),866.05)</f>
        <v>866.05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4">
        <f>IFERROR(__xludf.DUMMYFUNCTION("""COMPUTED_VALUE"""),45324.64583333333)</f>
        <v>45324.64583</v>
      </c>
      <c r="B133" s="5">
        <f>IFERROR(__xludf.DUMMYFUNCTION("""COMPUTED_VALUE"""),604.95)</f>
        <v>604.95</v>
      </c>
      <c r="C133" s="4">
        <f>IFERROR(__xludf.DUMMYFUNCTION("""COMPUTED_VALUE"""),45324.64583333333)</f>
        <v>45324.64583</v>
      </c>
      <c r="D133" s="5">
        <f>IFERROR(__xludf.DUMMYFUNCTION("""COMPUTED_VALUE"""),644.7)</f>
        <v>644.7</v>
      </c>
      <c r="E133" s="4">
        <f>IFERROR(__xludf.DUMMYFUNCTION("""COMPUTED_VALUE"""),45324.64583333333)</f>
        <v>45324.64583</v>
      </c>
      <c r="F133" s="5">
        <f>IFERROR(__xludf.DUMMYFUNCTION("""COMPUTED_VALUE"""),1484.05)</f>
        <v>1484.05</v>
      </c>
      <c r="G133" s="4">
        <f>IFERROR(__xludf.DUMMYFUNCTION("""COMPUTED_VALUE"""),45324.64583333333)</f>
        <v>45324.64583</v>
      </c>
      <c r="H133" s="5">
        <f>IFERROR(__xludf.DUMMYFUNCTION("""COMPUTED_VALUE"""),951.45)</f>
        <v>951.45</v>
      </c>
      <c r="I133" s="4">
        <f>IFERROR(__xludf.DUMMYFUNCTION("""COMPUTED_VALUE"""),45324.64583333333)</f>
        <v>45324.64583</v>
      </c>
      <c r="J133" s="5">
        <f>IFERROR(__xludf.DUMMYFUNCTION("""COMPUTED_VALUE"""),846.0)</f>
        <v>846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4">
        <f>IFERROR(__xludf.DUMMYFUNCTION("""COMPUTED_VALUE"""),45327.64583333333)</f>
        <v>45327.64583</v>
      </c>
      <c r="B134" s="5">
        <f>IFERROR(__xludf.DUMMYFUNCTION("""COMPUTED_VALUE"""),615.5)</f>
        <v>615.5</v>
      </c>
      <c r="C134" s="4">
        <f>IFERROR(__xludf.DUMMYFUNCTION("""COMPUTED_VALUE"""),45327.64583333333)</f>
        <v>45327.64583</v>
      </c>
      <c r="D134" s="5">
        <f>IFERROR(__xludf.DUMMYFUNCTION("""COMPUTED_VALUE"""),643.8)</f>
        <v>643.8</v>
      </c>
      <c r="E134" s="4">
        <f>IFERROR(__xludf.DUMMYFUNCTION("""COMPUTED_VALUE"""),45327.64583333333)</f>
        <v>45327.64583</v>
      </c>
      <c r="F134" s="5">
        <f>IFERROR(__xludf.DUMMYFUNCTION("""COMPUTED_VALUE"""),1438.5)</f>
        <v>1438.5</v>
      </c>
      <c r="G134" s="4">
        <f>IFERROR(__xludf.DUMMYFUNCTION("""COMPUTED_VALUE"""),45327.64583333333)</f>
        <v>45327.64583</v>
      </c>
      <c r="H134" s="5">
        <f>IFERROR(__xludf.DUMMYFUNCTION("""COMPUTED_VALUE"""),991.05)</f>
        <v>991.05</v>
      </c>
      <c r="I134" s="4">
        <f>IFERROR(__xludf.DUMMYFUNCTION("""COMPUTED_VALUE"""),45327.64583333333)</f>
        <v>45327.64583</v>
      </c>
      <c r="J134" s="5">
        <f>IFERROR(__xludf.DUMMYFUNCTION("""COMPUTED_VALUE"""),837.45)</f>
        <v>837.45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4">
        <f>IFERROR(__xludf.DUMMYFUNCTION("""COMPUTED_VALUE"""),45328.64583333333)</f>
        <v>45328.64583</v>
      </c>
      <c r="B135" s="5">
        <f>IFERROR(__xludf.DUMMYFUNCTION("""COMPUTED_VALUE"""),628.5)</f>
        <v>628.5</v>
      </c>
      <c r="C135" s="4">
        <f>IFERROR(__xludf.DUMMYFUNCTION("""COMPUTED_VALUE"""),45328.64583333333)</f>
        <v>45328.64583</v>
      </c>
      <c r="D135" s="5">
        <f>IFERROR(__xludf.DUMMYFUNCTION("""COMPUTED_VALUE"""),660.05)</f>
        <v>660.05</v>
      </c>
      <c r="E135" s="4">
        <f>IFERROR(__xludf.DUMMYFUNCTION("""COMPUTED_VALUE"""),45328.64583333333)</f>
        <v>45328.64583</v>
      </c>
      <c r="F135" s="5">
        <f>IFERROR(__xludf.DUMMYFUNCTION("""COMPUTED_VALUE"""),1447.0)</f>
        <v>1447</v>
      </c>
      <c r="G135" s="4">
        <f>IFERROR(__xludf.DUMMYFUNCTION("""COMPUTED_VALUE"""),45328.64583333333)</f>
        <v>45328.64583</v>
      </c>
      <c r="H135" s="5">
        <f>IFERROR(__xludf.DUMMYFUNCTION("""COMPUTED_VALUE"""),990.35)</f>
        <v>990.35</v>
      </c>
      <c r="I135" s="4">
        <f>IFERROR(__xludf.DUMMYFUNCTION("""COMPUTED_VALUE"""),45328.64583333333)</f>
        <v>45328.64583</v>
      </c>
      <c r="J135" s="5">
        <f>IFERROR(__xludf.DUMMYFUNCTION("""COMPUTED_VALUE"""),856.4)</f>
        <v>856.4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4">
        <f>IFERROR(__xludf.DUMMYFUNCTION("""COMPUTED_VALUE"""),45329.64583333333)</f>
        <v>45329.64583</v>
      </c>
      <c r="B136" s="5">
        <f>IFERROR(__xludf.DUMMYFUNCTION("""COMPUTED_VALUE"""),643.1)</f>
        <v>643.1</v>
      </c>
      <c r="C136" s="4">
        <f>IFERROR(__xludf.DUMMYFUNCTION("""COMPUTED_VALUE"""),45329.64583333333)</f>
        <v>45329.64583</v>
      </c>
      <c r="D136" s="5">
        <f>IFERROR(__xludf.DUMMYFUNCTION("""COMPUTED_VALUE"""),666.55)</f>
        <v>666.55</v>
      </c>
      <c r="E136" s="4">
        <f>IFERROR(__xludf.DUMMYFUNCTION("""COMPUTED_VALUE"""),45329.64583333333)</f>
        <v>45329.64583</v>
      </c>
      <c r="F136" s="5">
        <f>IFERROR(__xludf.DUMMYFUNCTION("""COMPUTED_VALUE"""),1438.45)</f>
        <v>1438.45</v>
      </c>
      <c r="G136" s="4">
        <f>IFERROR(__xludf.DUMMYFUNCTION("""COMPUTED_VALUE"""),45329.64583333333)</f>
        <v>45329.64583</v>
      </c>
      <c r="H136" s="5">
        <f>IFERROR(__xludf.DUMMYFUNCTION("""COMPUTED_VALUE"""),1116.9)</f>
        <v>1116.9</v>
      </c>
      <c r="I136" s="4">
        <f>IFERROR(__xludf.DUMMYFUNCTION("""COMPUTED_VALUE"""),45329.64583333333)</f>
        <v>45329.64583</v>
      </c>
      <c r="J136" s="5">
        <f>IFERROR(__xludf.DUMMYFUNCTION("""COMPUTED_VALUE"""),876.3)</f>
        <v>876.3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4">
        <f>IFERROR(__xludf.DUMMYFUNCTION("""COMPUTED_VALUE"""),45330.64583333333)</f>
        <v>45330.64583</v>
      </c>
      <c r="B137" s="5">
        <f>IFERROR(__xludf.DUMMYFUNCTION("""COMPUTED_VALUE"""),656.15)</f>
        <v>656.15</v>
      </c>
      <c r="C137" s="4">
        <f>IFERROR(__xludf.DUMMYFUNCTION("""COMPUTED_VALUE"""),45330.64583333333)</f>
        <v>45330.64583</v>
      </c>
      <c r="D137" s="5">
        <f>IFERROR(__xludf.DUMMYFUNCTION("""COMPUTED_VALUE"""),633.5)</f>
        <v>633.5</v>
      </c>
      <c r="E137" s="4">
        <f>IFERROR(__xludf.DUMMYFUNCTION("""COMPUTED_VALUE"""),45330.64583333333)</f>
        <v>45330.64583</v>
      </c>
      <c r="F137" s="5">
        <f>IFERROR(__xludf.DUMMYFUNCTION("""COMPUTED_VALUE"""),1418.05)</f>
        <v>1418.05</v>
      </c>
      <c r="G137" s="4">
        <f>IFERROR(__xludf.DUMMYFUNCTION("""COMPUTED_VALUE"""),45330.64583333333)</f>
        <v>45330.64583</v>
      </c>
      <c r="H137" s="5">
        <f>IFERROR(__xludf.DUMMYFUNCTION("""COMPUTED_VALUE"""),1144.95)</f>
        <v>1144.95</v>
      </c>
      <c r="I137" s="4">
        <f>IFERROR(__xludf.DUMMYFUNCTION("""COMPUTED_VALUE"""),45330.64583333333)</f>
        <v>45330.64583</v>
      </c>
      <c r="J137" s="5">
        <f>IFERROR(__xludf.DUMMYFUNCTION("""COMPUTED_VALUE"""),869.8)</f>
        <v>869.8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4">
        <f>IFERROR(__xludf.DUMMYFUNCTION("""COMPUTED_VALUE"""),45331.64583333333)</f>
        <v>45331.64583</v>
      </c>
      <c r="B138" s="5">
        <f>IFERROR(__xludf.DUMMYFUNCTION("""COMPUTED_VALUE"""),654.3)</f>
        <v>654.3</v>
      </c>
      <c r="C138" s="4">
        <f>IFERROR(__xludf.DUMMYFUNCTION("""COMPUTED_VALUE"""),45331.64583333333)</f>
        <v>45331.64583</v>
      </c>
      <c r="D138" s="5">
        <f>IFERROR(__xludf.DUMMYFUNCTION("""COMPUTED_VALUE"""),663.35)</f>
        <v>663.35</v>
      </c>
      <c r="E138" s="4">
        <f>IFERROR(__xludf.DUMMYFUNCTION("""COMPUTED_VALUE"""),45331.64583333333)</f>
        <v>45331.64583</v>
      </c>
      <c r="F138" s="5">
        <f>IFERROR(__xludf.DUMMYFUNCTION("""COMPUTED_VALUE"""),1408.5)</f>
        <v>1408.5</v>
      </c>
      <c r="G138" s="4">
        <f>IFERROR(__xludf.DUMMYFUNCTION("""COMPUTED_VALUE"""),45331.64583333333)</f>
        <v>45331.64583</v>
      </c>
      <c r="H138" s="5">
        <f>IFERROR(__xludf.DUMMYFUNCTION("""COMPUTED_VALUE"""),1103.8)</f>
        <v>1103.8</v>
      </c>
      <c r="I138" s="4">
        <f>IFERROR(__xludf.DUMMYFUNCTION("""COMPUTED_VALUE"""),45331.64583333333)</f>
        <v>45331.64583</v>
      </c>
      <c r="J138" s="5">
        <f>IFERROR(__xludf.DUMMYFUNCTION("""COMPUTED_VALUE"""),866.3)</f>
        <v>866.3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4">
        <f>IFERROR(__xludf.DUMMYFUNCTION("""COMPUTED_VALUE"""),45334.64583333333)</f>
        <v>45334.64583</v>
      </c>
      <c r="B139" s="5">
        <f>IFERROR(__xludf.DUMMYFUNCTION("""COMPUTED_VALUE"""),648.25)</f>
        <v>648.25</v>
      </c>
      <c r="C139" s="4">
        <f>IFERROR(__xludf.DUMMYFUNCTION("""COMPUTED_VALUE"""),45334.64583333333)</f>
        <v>45334.64583</v>
      </c>
      <c r="D139" s="5">
        <f>IFERROR(__xludf.DUMMYFUNCTION("""COMPUTED_VALUE"""),674.1)</f>
        <v>674.1</v>
      </c>
      <c r="E139" s="4">
        <f>IFERROR(__xludf.DUMMYFUNCTION("""COMPUTED_VALUE"""),45334.64583333333)</f>
        <v>45334.64583</v>
      </c>
      <c r="F139" s="5">
        <f>IFERROR(__xludf.DUMMYFUNCTION("""COMPUTED_VALUE"""),1385.45)</f>
        <v>1385.45</v>
      </c>
      <c r="G139" s="4">
        <f>IFERROR(__xludf.DUMMYFUNCTION("""COMPUTED_VALUE"""),45334.64583333333)</f>
        <v>45334.64583</v>
      </c>
      <c r="H139" s="5">
        <f>IFERROR(__xludf.DUMMYFUNCTION("""COMPUTED_VALUE"""),1106.35)</f>
        <v>1106.35</v>
      </c>
      <c r="I139" s="4">
        <f>IFERROR(__xludf.DUMMYFUNCTION("""COMPUTED_VALUE"""),45334.64583333333)</f>
        <v>45334.64583</v>
      </c>
      <c r="J139" s="5">
        <f>IFERROR(__xludf.DUMMYFUNCTION("""COMPUTED_VALUE"""),858.15)</f>
        <v>858.15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4">
        <f>IFERROR(__xludf.DUMMYFUNCTION("""COMPUTED_VALUE"""),45335.64583333333)</f>
        <v>45335.64583</v>
      </c>
      <c r="B140" s="5">
        <f>IFERROR(__xludf.DUMMYFUNCTION("""COMPUTED_VALUE"""),691.7)</f>
        <v>691.7</v>
      </c>
      <c r="C140" s="4">
        <f>IFERROR(__xludf.DUMMYFUNCTION("""COMPUTED_VALUE"""),45335.64583333333)</f>
        <v>45335.64583</v>
      </c>
      <c r="D140" s="5">
        <f>IFERROR(__xludf.DUMMYFUNCTION("""COMPUTED_VALUE"""),662.85)</f>
        <v>662.85</v>
      </c>
      <c r="E140" s="4">
        <f>IFERROR(__xludf.DUMMYFUNCTION("""COMPUTED_VALUE"""),45335.64583333333)</f>
        <v>45335.64583</v>
      </c>
      <c r="F140" s="5">
        <f>IFERROR(__xludf.DUMMYFUNCTION("""COMPUTED_VALUE"""),1412.25)</f>
        <v>1412.25</v>
      </c>
      <c r="G140" s="4">
        <f>IFERROR(__xludf.DUMMYFUNCTION("""COMPUTED_VALUE"""),45335.64583333333)</f>
        <v>45335.64583</v>
      </c>
      <c r="H140" s="5">
        <f>IFERROR(__xludf.DUMMYFUNCTION("""COMPUTED_VALUE"""),1143.05)</f>
        <v>1143.05</v>
      </c>
      <c r="I140" s="4">
        <f>IFERROR(__xludf.DUMMYFUNCTION("""COMPUTED_VALUE"""),45335.64583333333)</f>
        <v>45335.64583</v>
      </c>
      <c r="J140" s="5">
        <f>IFERROR(__xludf.DUMMYFUNCTION("""COMPUTED_VALUE"""),863.45)</f>
        <v>863.45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4">
        <f>IFERROR(__xludf.DUMMYFUNCTION("""COMPUTED_VALUE"""),45336.64583333333)</f>
        <v>45336.64583</v>
      </c>
      <c r="B141" s="5">
        <f>IFERROR(__xludf.DUMMYFUNCTION("""COMPUTED_VALUE"""),707.85)</f>
        <v>707.85</v>
      </c>
      <c r="C141" s="4">
        <f>IFERROR(__xludf.DUMMYFUNCTION("""COMPUTED_VALUE"""),45336.64583333333)</f>
        <v>45336.64583</v>
      </c>
      <c r="D141" s="5">
        <f>IFERROR(__xludf.DUMMYFUNCTION("""COMPUTED_VALUE"""),667.8)</f>
        <v>667.8</v>
      </c>
      <c r="E141" s="4">
        <f>IFERROR(__xludf.DUMMYFUNCTION("""COMPUTED_VALUE"""),45336.64583333333)</f>
        <v>45336.64583</v>
      </c>
      <c r="F141" s="5">
        <f>IFERROR(__xludf.DUMMYFUNCTION("""COMPUTED_VALUE"""),1436.85)</f>
        <v>1436.85</v>
      </c>
      <c r="G141" s="4">
        <f>IFERROR(__xludf.DUMMYFUNCTION("""COMPUTED_VALUE"""),45336.64583333333)</f>
        <v>45336.64583</v>
      </c>
      <c r="H141" s="5">
        <f>IFERROR(__xludf.DUMMYFUNCTION("""COMPUTED_VALUE"""),1177.4)</f>
        <v>1177.4</v>
      </c>
      <c r="I141" s="4">
        <f>IFERROR(__xludf.DUMMYFUNCTION("""COMPUTED_VALUE"""),45336.64583333333)</f>
        <v>45336.64583</v>
      </c>
      <c r="J141" s="5">
        <f>IFERROR(__xludf.DUMMYFUNCTION("""COMPUTED_VALUE"""),858.0)</f>
        <v>858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4">
        <f>IFERROR(__xludf.DUMMYFUNCTION("""COMPUTED_VALUE"""),45337.64583333333)</f>
        <v>45337.64583</v>
      </c>
      <c r="B142" s="5">
        <f>IFERROR(__xludf.DUMMYFUNCTION("""COMPUTED_VALUE"""),713.6)</f>
        <v>713.6</v>
      </c>
      <c r="C142" s="4">
        <f>IFERROR(__xludf.DUMMYFUNCTION("""COMPUTED_VALUE"""),45337.64583333333)</f>
        <v>45337.64583</v>
      </c>
      <c r="D142" s="5">
        <f>IFERROR(__xludf.DUMMYFUNCTION("""COMPUTED_VALUE"""),681.95)</f>
        <v>681.95</v>
      </c>
      <c r="E142" s="4">
        <f>IFERROR(__xludf.DUMMYFUNCTION("""COMPUTED_VALUE"""),45337.64583333333)</f>
        <v>45337.64583</v>
      </c>
      <c r="F142" s="5">
        <f>IFERROR(__xludf.DUMMYFUNCTION("""COMPUTED_VALUE"""),1420.2)</f>
        <v>1420.2</v>
      </c>
      <c r="G142" s="4">
        <f>IFERROR(__xludf.DUMMYFUNCTION("""COMPUTED_VALUE"""),45337.64583333333)</f>
        <v>45337.64583</v>
      </c>
      <c r="H142" s="5">
        <f>IFERROR(__xludf.DUMMYFUNCTION("""COMPUTED_VALUE"""),1151.75)</f>
        <v>1151.75</v>
      </c>
      <c r="I142" s="4">
        <f>IFERROR(__xludf.DUMMYFUNCTION("""COMPUTED_VALUE"""),45337.64583333333)</f>
        <v>45337.64583</v>
      </c>
      <c r="J142" s="5">
        <f>IFERROR(__xludf.DUMMYFUNCTION("""COMPUTED_VALUE"""),866.2)</f>
        <v>866.2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4">
        <f>IFERROR(__xludf.DUMMYFUNCTION("""COMPUTED_VALUE"""),45338.64583333333)</f>
        <v>45338.64583</v>
      </c>
      <c r="B143" s="5">
        <f>IFERROR(__xludf.DUMMYFUNCTION("""COMPUTED_VALUE"""),692.4)</f>
        <v>692.4</v>
      </c>
      <c r="C143" s="4">
        <f>IFERROR(__xludf.DUMMYFUNCTION("""COMPUTED_VALUE"""),45338.64583333333)</f>
        <v>45338.64583</v>
      </c>
      <c r="D143" s="5">
        <f>IFERROR(__xludf.DUMMYFUNCTION("""COMPUTED_VALUE"""),695.25)</f>
        <v>695.25</v>
      </c>
      <c r="E143" s="4">
        <f>IFERROR(__xludf.DUMMYFUNCTION("""COMPUTED_VALUE"""),45338.64583333333)</f>
        <v>45338.64583</v>
      </c>
      <c r="F143" s="5">
        <f>IFERROR(__xludf.DUMMYFUNCTION("""COMPUTED_VALUE"""),1422.75)</f>
        <v>1422.75</v>
      </c>
      <c r="G143" s="4">
        <f>IFERROR(__xludf.DUMMYFUNCTION("""COMPUTED_VALUE"""),45338.64583333333)</f>
        <v>45338.64583</v>
      </c>
      <c r="H143" s="5">
        <f>IFERROR(__xludf.DUMMYFUNCTION("""COMPUTED_VALUE"""),1174.75)</f>
        <v>1174.75</v>
      </c>
      <c r="I143" s="4">
        <f>IFERROR(__xludf.DUMMYFUNCTION("""COMPUTED_VALUE"""),45338.64583333333)</f>
        <v>45338.64583</v>
      </c>
      <c r="J143" s="5">
        <f>IFERROR(__xludf.DUMMYFUNCTION("""COMPUTED_VALUE"""),865.1)</f>
        <v>865.1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4">
        <f>IFERROR(__xludf.DUMMYFUNCTION("""COMPUTED_VALUE"""),45341.64583333333)</f>
        <v>45341.64583</v>
      </c>
      <c r="B144" s="5">
        <f>IFERROR(__xludf.DUMMYFUNCTION("""COMPUTED_VALUE"""),702.0)</f>
        <v>702</v>
      </c>
      <c r="C144" s="4">
        <f>IFERROR(__xludf.DUMMYFUNCTION("""COMPUTED_VALUE"""),45341.64583333333)</f>
        <v>45341.64583</v>
      </c>
      <c r="D144" s="5">
        <f>IFERROR(__xludf.DUMMYFUNCTION("""COMPUTED_VALUE"""),689.05)</f>
        <v>689.05</v>
      </c>
      <c r="E144" s="4">
        <f>IFERROR(__xludf.DUMMYFUNCTION("""COMPUTED_VALUE"""),45341.64583333333)</f>
        <v>45341.64583</v>
      </c>
      <c r="F144" s="5">
        <f>IFERROR(__xludf.DUMMYFUNCTION("""COMPUTED_VALUE"""),1442.25)</f>
        <v>1442.25</v>
      </c>
      <c r="G144" s="4">
        <f>IFERROR(__xludf.DUMMYFUNCTION("""COMPUTED_VALUE"""),45341.64583333333)</f>
        <v>45341.64583</v>
      </c>
      <c r="H144" s="5">
        <f>IFERROR(__xludf.DUMMYFUNCTION("""COMPUTED_VALUE"""),1169.0)</f>
        <v>1169</v>
      </c>
      <c r="I144" s="4">
        <f>IFERROR(__xludf.DUMMYFUNCTION("""COMPUTED_VALUE"""),45341.64583333333)</f>
        <v>45341.64583</v>
      </c>
      <c r="J144" s="5">
        <f>IFERROR(__xludf.DUMMYFUNCTION("""COMPUTED_VALUE"""),872.65)</f>
        <v>872.65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4">
        <f>IFERROR(__xludf.DUMMYFUNCTION("""COMPUTED_VALUE"""),45342.64583333333)</f>
        <v>45342.64583</v>
      </c>
      <c r="B145" s="5">
        <f>IFERROR(__xludf.DUMMYFUNCTION("""COMPUTED_VALUE"""),705.5)</f>
        <v>705.5</v>
      </c>
      <c r="C145" s="4">
        <f>IFERROR(__xludf.DUMMYFUNCTION("""COMPUTED_VALUE"""),45342.64583333333)</f>
        <v>45342.64583</v>
      </c>
      <c r="D145" s="5">
        <f>IFERROR(__xludf.DUMMYFUNCTION("""COMPUTED_VALUE"""),703.9)</f>
        <v>703.9</v>
      </c>
      <c r="E145" s="4">
        <f>IFERROR(__xludf.DUMMYFUNCTION("""COMPUTED_VALUE"""),45342.64583333333)</f>
        <v>45342.64583</v>
      </c>
      <c r="F145" s="5">
        <f>IFERROR(__xludf.DUMMYFUNCTION("""COMPUTED_VALUE"""),1437.55)</f>
        <v>1437.55</v>
      </c>
      <c r="G145" s="4">
        <f>IFERROR(__xludf.DUMMYFUNCTION("""COMPUTED_VALUE"""),45342.64583333333)</f>
        <v>45342.64583</v>
      </c>
      <c r="H145" s="5">
        <f>IFERROR(__xludf.DUMMYFUNCTION("""COMPUTED_VALUE"""),1129.85)</f>
        <v>1129.85</v>
      </c>
      <c r="I145" s="4">
        <f>IFERROR(__xludf.DUMMYFUNCTION("""COMPUTED_VALUE"""),45342.64583333333)</f>
        <v>45342.64583</v>
      </c>
      <c r="J145" s="5">
        <f>IFERROR(__xludf.DUMMYFUNCTION("""COMPUTED_VALUE"""),866.75)</f>
        <v>866.75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4">
        <f>IFERROR(__xludf.DUMMYFUNCTION("""COMPUTED_VALUE"""),45343.64583333333)</f>
        <v>45343.64583</v>
      </c>
      <c r="B146" s="5">
        <f>IFERROR(__xludf.DUMMYFUNCTION("""COMPUTED_VALUE"""),713.7)</f>
        <v>713.7</v>
      </c>
      <c r="C146" s="4">
        <f>IFERROR(__xludf.DUMMYFUNCTION("""COMPUTED_VALUE"""),45343.64583333333)</f>
        <v>45343.64583</v>
      </c>
      <c r="D146" s="5">
        <f>IFERROR(__xludf.DUMMYFUNCTION("""COMPUTED_VALUE"""),687.4)</f>
        <v>687.4</v>
      </c>
      <c r="E146" s="4">
        <f>IFERROR(__xludf.DUMMYFUNCTION("""COMPUTED_VALUE"""),45343.64583333333)</f>
        <v>45343.64583</v>
      </c>
      <c r="F146" s="5">
        <f>IFERROR(__xludf.DUMMYFUNCTION("""COMPUTED_VALUE"""),1443.15)</f>
        <v>1443.15</v>
      </c>
      <c r="G146" s="4">
        <f>IFERROR(__xludf.DUMMYFUNCTION("""COMPUTED_VALUE"""),45343.64583333333)</f>
        <v>45343.64583</v>
      </c>
      <c r="H146" s="5">
        <f>IFERROR(__xludf.DUMMYFUNCTION("""COMPUTED_VALUE"""),1108.0)</f>
        <v>1108</v>
      </c>
      <c r="I146" s="4">
        <f>IFERROR(__xludf.DUMMYFUNCTION("""COMPUTED_VALUE"""),45343.64583333333)</f>
        <v>45343.64583</v>
      </c>
      <c r="J146" s="5">
        <f>IFERROR(__xludf.DUMMYFUNCTION("""COMPUTED_VALUE"""),860.4)</f>
        <v>860.4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4">
        <f>IFERROR(__xludf.DUMMYFUNCTION("""COMPUTED_VALUE"""),45344.64583333333)</f>
        <v>45344.64583</v>
      </c>
      <c r="B147" s="5">
        <f>IFERROR(__xludf.DUMMYFUNCTION("""COMPUTED_VALUE"""),708.5)</f>
        <v>708.5</v>
      </c>
      <c r="C147" s="4">
        <f>IFERROR(__xludf.DUMMYFUNCTION("""COMPUTED_VALUE"""),45344.64583333333)</f>
        <v>45344.64583</v>
      </c>
      <c r="D147" s="5">
        <f>IFERROR(__xludf.DUMMYFUNCTION("""COMPUTED_VALUE"""),683.25)</f>
        <v>683.25</v>
      </c>
      <c r="E147" s="4">
        <f>IFERROR(__xludf.DUMMYFUNCTION("""COMPUTED_VALUE"""),45344.64583333333)</f>
        <v>45344.64583</v>
      </c>
      <c r="F147" s="5">
        <f>IFERROR(__xludf.DUMMYFUNCTION("""COMPUTED_VALUE"""),1460.1)</f>
        <v>1460.1</v>
      </c>
      <c r="G147" s="4">
        <f>IFERROR(__xludf.DUMMYFUNCTION("""COMPUTED_VALUE"""),45344.64583333333)</f>
        <v>45344.64583</v>
      </c>
      <c r="H147" s="5">
        <f>IFERROR(__xludf.DUMMYFUNCTION("""COMPUTED_VALUE"""),1095.45)</f>
        <v>1095.45</v>
      </c>
      <c r="I147" s="4">
        <f>IFERROR(__xludf.DUMMYFUNCTION("""COMPUTED_VALUE"""),45344.64583333333)</f>
        <v>45344.64583</v>
      </c>
      <c r="J147" s="5">
        <f>IFERROR(__xludf.DUMMYFUNCTION("""COMPUTED_VALUE"""),860.25)</f>
        <v>860.25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4">
        <f>IFERROR(__xludf.DUMMYFUNCTION("""COMPUTED_VALUE"""),45345.64583333333)</f>
        <v>45345.64583</v>
      </c>
      <c r="B148" s="5">
        <f>IFERROR(__xludf.DUMMYFUNCTION("""COMPUTED_VALUE"""),721.7)</f>
        <v>721.7</v>
      </c>
      <c r="C148" s="4">
        <f>IFERROR(__xludf.DUMMYFUNCTION("""COMPUTED_VALUE"""),45345.64583333333)</f>
        <v>45345.64583</v>
      </c>
      <c r="D148" s="5">
        <f>IFERROR(__xludf.DUMMYFUNCTION("""COMPUTED_VALUE"""),674.3)</f>
        <v>674.3</v>
      </c>
      <c r="E148" s="4">
        <f>IFERROR(__xludf.DUMMYFUNCTION("""COMPUTED_VALUE"""),45345.64583333333)</f>
        <v>45345.64583</v>
      </c>
      <c r="F148" s="5">
        <f>IFERROR(__xludf.DUMMYFUNCTION("""COMPUTED_VALUE"""),1467.7)</f>
        <v>1467.7</v>
      </c>
      <c r="G148" s="4">
        <f>IFERROR(__xludf.DUMMYFUNCTION("""COMPUTED_VALUE"""),45345.64583333333)</f>
        <v>45345.64583</v>
      </c>
      <c r="H148" s="5">
        <f>IFERROR(__xludf.DUMMYFUNCTION("""COMPUTED_VALUE"""),1170.45)</f>
        <v>1170.45</v>
      </c>
      <c r="I148" s="4">
        <f>IFERROR(__xludf.DUMMYFUNCTION("""COMPUTED_VALUE"""),45345.64583333333)</f>
        <v>45345.64583</v>
      </c>
      <c r="J148" s="5">
        <f>IFERROR(__xludf.DUMMYFUNCTION("""COMPUTED_VALUE"""),867.05)</f>
        <v>867.05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4">
        <f>IFERROR(__xludf.DUMMYFUNCTION("""COMPUTED_VALUE"""),45348.64583333333)</f>
        <v>45348.64583</v>
      </c>
      <c r="B149" s="5">
        <f>IFERROR(__xludf.DUMMYFUNCTION("""COMPUTED_VALUE"""),769.6)</f>
        <v>769.6</v>
      </c>
      <c r="C149" s="4">
        <f>IFERROR(__xludf.DUMMYFUNCTION("""COMPUTED_VALUE"""),45348.64583333333)</f>
        <v>45348.64583</v>
      </c>
      <c r="D149" s="5">
        <f>IFERROR(__xludf.DUMMYFUNCTION("""COMPUTED_VALUE"""),672.35)</f>
        <v>672.35</v>
      </c>
      <c r="E149" s="4">
        <f>IFERROR(__xludf.DUMMYFUNCTION("""COMPUTED_VALUE"""),45348.64583333333)</f>
        <v>45348.64583</v>
      </c>
      <c r="F149" s="5">
        <f>IFERROR(__xludf.DUMMYFUNCTION("""COMPUTED_VALUE"""),1466.55)</f>
        <v>1466.55</v>
      </c>
      <c r="G149" s="4">
        <f>IFERROR(__xludf.DUMMYFUNCTION("""COMPUTED_VALUE"""),45348.64583333333)</f>
        <v>45348.64583</v>
      </c>
      <c r="H149" s="5">
        <f>IFERROR(__xludf.DUMMYFUNCTION("""COMPUTED_VALUE"""),1158.55)</f>
        <v>1158.55</v>
      </c>
      <c r="I149" s="4">
        <f>IFERROR(__xludf.DUMMYFUNCTION("""COMPUTED_VALUE"""),45348.64583333333)</f>
        <v>45348.64583</v>
      </c>
      <c r="J149" s="5">
        <f>IFERROR(__xludf.DUMMYFUNCTION("""COMPUTED_VALUE"""),864.35)</f>
        <v>864.35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4">
        <f>IFERROR(__xludf.DUMMYFUNCTION("""COMPUTED_VALUE"""),45349.64583333333)</f>
        <v>45349.64583</v>
      </c>
      <c r="B150" s="5">
        <f>IFERROR(__xludf.DUMMYFUNCTION("""COMPUTED_VALUE"""),747.85)</f>
        <v>747.85</v>
      </c>
      <c r="C150" s="4">
        <f>IFERROR(__xludf.DUMMYFUNCTION("""COMPUTED_VALUE"""),45349.64583333333)</f>
        <v>45349.64583</v>
      </c>
      <c r="D150" s="5">
        <f>IFERROR(__xludf.DUMMYFUNCTION("""COMPUTED_VALUE"""),669.8)</f>
        <v>669.8</v>
      </c>
      <c r="E150" s="4">
        <f>IFERROR(__xludf.DUMMYFUNCTION("""COMPUTED_VALUE"""),45349.64583333333)</f>
        <v>45349.64583</v>
      </c>
      <c r="F150" s="5">
        <f>IFERROR(__xludf.DUMMYFUNCTION("""COMPUTED_VALUE"""),1459.65)</f>
        <v>1459.65</v>
      </c>
      <c r="G150" s="4">
        <f>IFERROR(__xludf.DUMMYFUNCTION("""COMPUTED_VALUE"""),45349.64583333333)</f>
        <v>45349.64583</v>
      </c>
      <c r="H150" s="5">
        <f>IFERROR(__xludf.DUMMYFUNCTION("""COMPUTED_VALUE"""),1244.7)</f>
        <v>1244.7</v>
      </c>
      <c r="I150" s="4">
        <f>IFERROR(__xludf.DUMMYFUNCTION("""COMPUTED_VALUE"""),45349.64583333333)</f>
        <v>45349.64583</v>
      </c>
      <c r="J150" s="5">
        <f>IFERROR(__xludf.DUMMYFUNCTION("""COMPUTED_VALUE"""),869.5)</f>
        <v>869.5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4">
        <f>IFERROR(__xludf.DUMMYFUNCTION("""COMPUTED_VALUE"""),45350.64583333333)</f>
        <v>45350.64583</v>
      </c>
      <c r="B151" s="5">
        <f>IFERROR(__xludf.DUMMYFUNCTION("""COMPUTED_VALUE"""),716.3)</f>
        <v>716.3</v>
      </c>
      <c r="C151" s="4">
        <f>IFERROR(__xludf.DUMMYFUNCTION("""COMPUTED_VALUE"""),45350.64583333333)</f>
        <v>45350.64583</v>
      </c>
      <c r="D151" s="5">
        <f>IFERROR(__xludf.DUMMYFUNCTION("""COMPUTED_VALUE"""),648.5)</f>
        <v>648.5</v>
      </c>
      <c r="E151" s="4">
        <f>IFERROR(__xludf.DUMMYFUNCTION("""COMPUTED_VALUE"""),45350.64583333333)</f>
        <v>45350.64583</v>
      </c>
      <c r="F151" s="5">
        <f>IFERROR(__xludf.DUMMYFUNCTION("""COMPUTED_VALUE"""),1474.5)</f>
        <v>1474.5</v>
      </c>
      <c r="G151" s="4">
        <f>IFERROR(__xludf.DUMMYFUNCTION("""COMPUTED_VALUE"""),45350.64583333333)</f>
        <v>45350.64583</v>
      </c>
      <c r="H151" s="5">
        <f>IFERROR(__xludf.DUMMYFUNCTION("""COMPUTED_VALUE"""),1214.3)</f>
        <v>1214.3</v>
      </c>
      <c r="I151" s="4">
        <f>IFERROR(__xludf.DUMMYFUNCTION("""COMPUTED_VALUE"""),45350.64583333333)</f>
        <v>45350.64583</v>
      </c>
      <c r="J151" s="5">
        <f>IFERROR(__xludf.DUMMYFUNCTION("""COMPUTED_VALUE"""),876.75)</f>
        <v>876.75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4">
        <f>IFERROR(__xludf.DUMMYFUNCTION("""COMPUTED_VALUE"""),45351.64583333333)</f>
        <v>45351.64583</v>
      </c>
      <c r="B152" s="5">
        <f>IFERROR(__xludf.DUMMYFUNCTION("""COMPUTED_VALUE"""),718.95)</f>
        <v>718.95</v>
      </c>
      <c r="C152" s="4">
        <f>IFERROR(__xludf.DUMMYFUNCTION("""COMPUTED_VALUE"""),45351.64583333333)</f>
        <v>45351.64583</v>
      </c>
      <c r="D152" s="5">
        <f>IFERROR(__xludf.DUMMYFUNCTION("""COMPUTED_VALUE"""),655.95)</f>
        <v>655.95</v>
      </c>
      <c r="E152" s="4">
        <f>IFERROR(__xludf.DUMMYFUNCTION("""COMPUTED_VALUE"""),45351.64583333333)</f>
        <v>45351.64583</v>
      </c>
      <c r="F152" s="5">
        <f>IFERROR(__xludf.DUMMYFUNCTION("""COMPUTED_VALUE"""),1454.9)</f>
        <v>1454.9</v>
      </c>
      <c r="G152" s="4">
        <f>IFERROR(__xludf.DUMMYFUNCTION("""COMPUTED_VALUE"""),45351.64583333333)</f>
        <v>45351.64583</v>
      </c>
      <c r="H152" s="5">
        <f>IFERROR(__xludf.DUMMYFUNCTION("""COMPUTED_VALUE"""),1264.15)</f>
        <v>1264.15</v>
      </c>
      <c r="I152" s="4">
        <f>IFERROR(__xludf.DUMMYFUNCTION("""COMPUTED_VALUE"""),45351.64583333333)</f>
        <v>45351.64583</v>
      </c>
      <c r="J152" s="5">
        <f>IFERROR(__xludf.DUMMYFUNCTION("""COMPUTED_VALUE"""),878.0)</f>
        <v>878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4">
        <f>IFERROR(__xludf.DUMMYFUNCTION("""COMPUTED_VALUE"""),45352.64583333333)</f>
        <v>45352.64583</v>
      </c>
      <c r="B153" s="5">
        <f>IFERROR(__xludf.DUMMYFUNCTION("""COMPUTED_VALUE"""),731.7)</f>
        <v>731.7</v>
      </c>
      <c r="C153" s="4">
        <f>IFERROR(__xludf.DUMMYFUNCTION("""COMPUTED_VALUE"""),45352.64583333333)</f>
        <v>45352.64583</v>
      </c>
      <c r="D153" s="5">
        <f>IFERROR(__xludf.DUMMYFUNCTION("""COMPUTED_VALUE"""),673.25)</f>
        <v>673.25</v>
      </c>
      <c r="E153" s="4">
        <f>IFERROR(__xludf.DUMMYFUNCTION("""COMPUTED_VALUE"""),45352.64583333333)</f>
        <v>45352.64583</v>
      </c>
      <c r="F153" s="5">
        <f>IFERROR(__xludf.DUMMYFUNCTION("""COMPUTED_VALUE"""),1436.9)</f>
        <v>1436.9</v>
      </c>
      <c r="G153" s="4">
        <f>IFERROR(__xludf.DUMMYFUNCTION("""COMPUTED_VALUE"""),45352.64583333333)</f>
        <v>45352.64583</v>
      </c>
      <c r="H153" s="5">
        <f>IFERROR(__xludf.DUMMYFUNCTION("""COMPUTED_VALUE"""),1418.5)</f>
        <v>1418.5</v>
      </c>
      <c r="I153" s="4">
        <f>IFERROR(__xludf.DUMMYFUNCTION("""COMPUTED_VALUE"""),45352.64583333333)</f>
        <v>45352.64583</v>
      </c>
      <c r="J153" s="5">
        <f>IFERROR(__xludf.DUMMYFUNCTION("""COMPUTED_VALUE"""),869.6)</f>
        <v>869.6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4">
        <f>IFERROR(__xludf.DUMMYFUNCTION("""COMPUTED_VALUE"""),45355.64583333333)</f>
        <v>45355.64583</v>
      </c>
      <c r="B154" s="5">
        <f>IFERROR(__xludf.DUMMYFUNCTION("""COMPUTED_VALUE"""),727.3)</f>
        <v>727.3</v>
      </c>
      <c r="C154" s="4">
        <f>IFERROR(__xludf.DUMMYFUNCTION("""COMPUTED_VALUE"""),45355.64583333333)</f>
        <v>45355.64583</v>
      </c>
      <c r="D154" s="5">
        <f>IFERROR(__xludf.DUMMYFUNCTION("""COMPUTED_VALUE"""),662.1)</f>
        <v>662.1</v>
      </c>
      <c r="E154" s="4">
        <f>IFERROR(__xludf.DUMMYFUNCTION("""COMPUTED_VALUE"""),45355.64583333333)</f>
        <v>45355.64583</v>
      </c>
      <c r="F154" s="5">
        <f>IFERROR(__xludf.DUMMYFUNCTION("""COMPUTED_VALUE"""),1431.7)</f>
        <v>1431.7</v>
      </c>
      <c r="G154" s="4">
        <f>IFERROR(__xludf.DUMMYFUNCTION("""COMPUTED_VALUE"""),45355.64583333333)</f>
        <v>45355.64583</v>
      </c>
      <c r="H154" s="5">
        <f>IFERROR(__xludf.DUMMYFUNCTION("""COMPUTED_VALUE"""),1391.95)</f>
        <v>1391.95</v>
      </c>
      <c r="I154" s="4">
        <f>IFERROR(__xludf.DUMMYFUNCTION("""COMPUTED_VALUE"""),45355.64583333333)</f>
        <v>45355.64583</v>
      </c>
      <c r="J154" s="5">
        <f>IFERROR(__xludf.DUMMYFUNCTION("""COMPUTED_VALUE"""),855.7)</f>
        <v>855.7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4">
        <f>IFERROR(__xludf.DUMMYFUNCTION("""COMPUTED_VALUE"""),45356.64583333333)</f>
        <v>45356.64583</v>
      </c>
      <c r="B155" s="5">
        <f>IFERROR(__xludf.DUMMYFUNCTION("""COMPUTED_VALUE"""),720.95)</f>
        <v>720.95</v>
      </c>
      <c r="C155" s="4">
        <f>IFERROR(__xludf.DUMMYFUNCTION("""COMPUTED_VALUE"""),45356.64583333333)</f>
        <v>45356.64583</v>
      </c>
      <c r="D155" s="5">
        <f>IFERROR(__xludf.DUMMYFUNCTION("""COMPUTED_VALUE"""),662.05)</f>
        <v>662.05</v>
      </c>
      <c r="E155" s="4">
        <f>IFERROR(__xludf.DUMMYFUNCTION("""COMPUTED_VALUE"""),45356.64583333333)</f>
        <v>45356.64583</v>
      </c>
      <c r="F155" s="5">
        <f>IFERROR(__xludf.DUMMYFUNCTION("""COMPUTED_VALUE"""),1358.1)</f>
        <v>1358.1</v>
      </c>
      <c r="G155" s="4">
        <f>IFERROR(__xludf.DUMMYFUNCTION("""COMPUTED_VALUE"""),45356.64583333333)</f>
        <v>45356.64583</v>
      </c>
      <c r="H155" s="5">
        <f>IFERROR(__xludf.DUMMYFUNCTION("""COMPUTED_VALUE"""),1402.7)</f>
        <v>1402.7</v>
      </c>
      <c r="I155" s="4">
        <f>IFERROR(__xludf.DUMMYFUNCTION("""COMPUTED_VALUE"""),45356.64583333333)</f>
        <v>45356.64583</v>
      </c>
      <c r="J155" s="5">
        <f>IFERROR(__xludf.DUMMYFUNCTION("""COMPUTED_VALUE"""),854.65)</f>
        <v>854.65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4">
        <f>IFERROR(__xludf.DUMMYFUNCTION("""COMPUTED_VALUE"""),45357.64583333333)</f>
        <v>45357.64583</v>
      </c>
      <c r="B156" s="5">
        <f>IFERROR(__xludf.DUMMYFUNCTION("""COMPUTED_VALUE"""),696.25)</f>
        <v>696.25</v>
      </c>
      <c r="C156" s="4">
        <f>IFERROR(__xludf.DUMMYFUNCTION("""COMPUTED_VALUE"""),45357.64583333333)</f>
        <v>45357.64583</v>
      </c>
      <c r="D156" s="5">
        <f>IFERROR(__xludf.DUMMYFUNCTION("""COMPUTED_VALUE"""),653.55)</f>
        <v>653.55</v>
      </c>
      <c r="E156" s="4">
        <f>IFERROR(__xludf.DUMMYFUNCTION("""COMPUTED_VALUE"""),45357.64583333333)</f>
        <v>45357.64583</v>
      </c>
      <c r="F156" s="5">
        <f>IFERROR(__xludf.DUMMYFUNCTION("""COMPUTED_VALUE"""),1387.3)</f>
        <v>1387.3</v>
      </c>
      <c r="G156" s="4">
        <f>IFERROR(__xludf.DUMMYFUNCTION("""COMPUTED_VALUE"""),45357.64583333333)</f>
        <v>45357.64583</v>
      </c>
      <c r="H156" s="5">
        <f>IFERROR(__xludf.DUMMYFUNCTION("""COMPUTED_VALUE"""),1383.9)</f>
        <v>1383.9</v>
      </c>
      <c r="I156" s="4">
        <f>IFERROR(__xludf.DUMMYFUNCTION("""COMPUTED_VALUE"""),45357.64583333333)</f>
        <v>45357.64583</v>
      </c>
      <c r="J156" s="5">
        <f>IFERROR(__xludf.DUMMYFUNCTION("""COMPUTED_VALUE"""),841.0)</f>
        <v>841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4">
        <f>IFERROR(__xludf.DUMMYFUNCTION("""COMPUTED_VALUE"""),45358.64583333333)</f>
        <v>45358.64583</v>
      </c>
      <c r="B157" s="5">
        <f>IFERROR(__xludf.DUMMYFUNCTION("""COMPUTED_VALUE"""),679.8)</f>
        <v>679.8</v>
      </c>
      <c r="C157" s="4">
        <f>IFERROR(__xludf.DUMMYFUNCTION("""COMPUTED_VALUE"""),45358.64583333333)</f>
        <v>45358.64583</v>
      </c>
      <c r="D157" s="5">
        <f>IFERROR(__xludf.DUMMYFUNCTION("""COMPUTED_VALUE"""),665.4)</f>
        <v>665.4</v>
      </c>
      <c r="E157" s="4">
        <f>IFERROR(__xludf.DUMMYFUNCTION("""COMPUTED_VALUE"""),45358.64583333333)</f>
        <v>45358.64583</v>
      </c>
      <c r="F157" s="5">
        <f>IFERROR(__xludf.DUMMYFUNCTION("""COMPUTED_VALUE"""),1414.8)</f>
        <v>1414.8</v>
      </c>
      <c r="G157" s="4">
        <f>IFERROR(__xludf.DUMMYFUNCTION("""COMPUTED_VALUE"""),45358.64583333333)</f>
        <v>45358.64583</v>
      </c>
      <c r="H157" s="5">
        <f>IFERROR(__xludf.DUMMYFUNCTION("""COMPUTED_VALUE"""),1383.35)</f>
        <v>1383.35</v>
      </c>
      <c r="I157" s="4">
        <f>IFERROR(__xludf.DUMMYFUNCTION("""COMPUTED_VALUE"""),45358.64583333333)</f>
        <v>45358.64583</v>
      </c>
      <c r="J157" s="5">
        <f>IFERROR(__xludf.DUMMYFUNCTION("""COMPUTED_VALUE"""),836.2)</f>
        <v>836.2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4">
        <f>IFERROR(__xludf.DUMMYFUNCTION("""COMPUTED_VALUE"""),45362.64583333333)</f>
        <v>45362.64583</v>
      </c>
      <c r="B158" s="5">
        <f>IFERROR(__xludf.DUMMYFUNCTION("""COMPUTED_VALUE"""),707.1)</f>
        <v>707.1</v>
      </c>
      <c r="C158" s="6">
        <f>IFERROR(__xludf.DUMMYFUNCTION("""COMPUTED_VALUE"""),45363.64583333333)</f>
        <v>45363.64583</v>
      </c>
      <c r="D158" s="5">
        <f>IFERROR(__xludf.DUMMYFUNCTION("""COMPUTED_VALUE"""),646.85)</f>
        <v>646.85</v>
      </c>
      <c r="E158" s="4">
        <f>IFERROR(__xludf.DUMMYFUNCTION("""COMPUTED_VALUE"""),45362.64583333333)</f>
        <v>45362.64583</v>
      </c>
      <c r="F158" s="5">
        <f>IFERROR(__xludf.DUMMYFUNCTION("""COMPUTED_VALUE"""),1393.0)</f>
        <v>1393</v>
      </c>
      <c r="G158" s="4">
        <f>IFERROR(__xludf.DUMMYFUNCTION("""COMPUTED_VALUE"""),45363.64583333333)</f>
        <v>45363.64583</v>
      </c>
      <c r="H158" s="5">
        <f>IFERROR(__xludf.DUMMYFUNCTION("""COMPUTED_VALUE"""),1265.0)</f>
        <v>1265</v>
      </c>
      <c r="I158" s="4">
        <f>IFERROR(__xludf.DUMMYFUNCTION("""COMPUTED_VALUE"""),45362.64583333333)</f>
        <v>45362.64583</v>
      </c>
      <c r="J158" s="5">
        <f>IFERROR(__xludf.DUMMYFUNCTION("""COMPUTED_VALUE"""),815.0)</f>
        <v>815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4">
        <f>IFERROR(__xludf.DUMMYFUNCTION("""COMPUTED_VALUE"""),45363.64583333333)</f>
        <v>45363.64583</v>
      </c>
      <c r="B159" s="5">
        <f>IFERROR(__xludf.DUMMYFUNCTION("""COMPUTED_VALUE"""),708.45)</f>
        <v>708.45</v>
      </c>
      <c r="C159" s="6">
        <f>IFERROR(__xludf.DUMMYFUNCTION("""COMPUTED_VALUE"""),45364.64583333333)</f>
        <v>45364.64583</v>
      </c>
      <c r="D159" s="5">
        <f>IFERROR(__xludf.DUMMYFUNCTION("""COMPUTED_VALUE"""),619.9)</f>
        <v>619.9</v>
      </c>
      <c r="E159" s="4">
        <f>IFERROR(__xludf.DUMMYFUNCTION("""COMPUTED_VALUE"""),45363.64583333333)</f>
        <v>45363.64583</v>
      </c>
      <c r="F159" s="5">
        <f>IFERROR(__xludf.DUMMYFUNCTION("""COMPUTED_VALUE"""),1379.05)</f>
        <v>1379.05</v>
      </c>
      <c r="G159" s="4">
        <f>IFERROR(__xludf.DUMMYFUNCTION("""COMPUTED_VALUE"""),45364.64583333333)</f>
        <v>45364.64583</v>
      </c>
      <c r="H159" s="5">
        <f>IFERROR(__xludf.DUMMYFUNCTION("""COMPUTED_VALUE"""),1078.5)</f>
        <v>1078.5</v>
      </c>
      <c r="I159" s="4">
        <f>IFERROR(__xludf.DUMMYFUNCTION("""COMPUTED_VALUE"""),45363.64583333333)</f>
        <v>45363.64583</v>
      </c>
      <c r="J159" s="5">
        <f>IFERROR(__xludf.DUMMYFUNCTION("""COMPUTED_VALUE"""),803.4)</f>
        <v>803.4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4">
        <f>IFERROR(__xludf.DUMMYFUNCTION("""COMPUTED_VALUE"""),45364.64583333333)</f>
        <v>45364.64583</v>
      </c>
      <c r="B160" s="5">
        <f>IFERROR(__xludf.DUMMYFUNCTION("""COMPUTED_VALUE"""),697.6)</f>
        <v>697.6</v>
      </c>
      <c r="C160" s="6">
        <f>IFERROR(__xludf.DUMMYFUNCTION("""COMPUTED_VALUE"""),45365.64583333333)</f>
        <v>45365.64583</v>
      </c>
      <c r="D160" s="5">
        <f>IFERROR(__xludf.DUMMYFUNCTION("""COMPUTED_VALUE"""),645.9)</f>
        <v>645.9</v>
      </c>
      <c r="E160" s="4">
        <f>IFERROR(__xludf.DUMMYFUNCTION("""COMPUTED_VALUE"""),45364.64583333333)</f>
        <v>45364.64583</v>
      </c>
      <c r="F160" s="5">
        <f>IFERROR(__xludf.DUMMYFUNCTION("""COMPUTED_VALUE"""),1339.65)</f>
        <v>1339.65</v>
      </c>
      <c r="G160" s="4">
        <f>IFERROR(__xludf.DUMMYFUNCTION("""COMPUTED_VALUE"""),45365.64583333333)</f>
        <v>45365.64583</v>
      </c>
      <c r="H160" s="5">
        <f>IFERROR(__xludf.DUMMYFUNCTION("""COMPUTED_VALUE"""),1273.45)</f>
        <v>1273.45</v>
      </c>
      <c r="I160" s="4">
        <f>IFERROR(__xludf.DUMMYFUNCTION("""COMPUTED_VALUE"""),45364.64583333333)</f>
        <v>45364.64583</v>
      </c>
      <c r="J160" s="5">
        <f>IFERROR(__xludf.DUMMYFUNCTION("""COMPUTED_VALUE"""),786.95)</f>
        <v>786.95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4">
        <f>IFERROR(__xludf.DUMMYFUNCTION("""COMPUTED_VALUE"""),45365.64583333333)</f>
        <v>45365.64583</v>
      </c>
      <c r="B161" s="5">
        <f>IFERROR(__xludf.DUMMYFUNCTION("""COMPUTED_VALUE"""),696.7)</f>
        <v>696.7</v>
      </c>
      <c r="C161" s="6">
        <f>IFERROR(__xludf.DUMMYFUNCTION("""COMPUTED_VALUE"""),45366.64583333333)</f>
        <v>45366.64583</v>
      </c>
      <c r="D161" s="5">
        <f>IFERROR(__xludf.DUMMYFUNCTION("""COMPUTED_VALUE"""),634.9)</f>
        <v>634.9</v>
      </c>
      <c r="E161" s="4">
        <f>IFERROR(__xludf.DUMMYFUNCTION("""COMPUTED_VALUE"""),45365.64583333333)</f>
        <v>45365.64583</v>
      </c>
      <c r="F161" s="5">
        <f>IFERROR(__xludf.DUMMYFUNCTION("""COMPUTED_VALUE"""),1378.9)</f>
        <v>1378.9</v>
      </c>
      <c r="G161" s="4">
        <f>IFERROR(__xludf.DUMMYFUNCTION("""COMPUTED_VALUE"""),45366.64583333333)</f>
        <v>45366.64583</v>
      </c>
      <c r="H161" s="5">
        <f>IFERROR(__xludf.DUMMYFUNCTION("""COMPUTED_VALUE"""),1241.1)</f>
        <v>1241.1</v>
      </c>
      <c r="I161" s="4">
        <f>IFERROR(__xludf.DUMMYFUNCTION("""COMPUTED_VALUE"""),45365.64583333333)</f>
        <v>45365.64583</v>
      </c>
      <c r="J161" s="5">
        <f>IFERROR(__xludf.DUMMYFUNCTION("""COMPUTED_VALUE"""),791.95)</f>
        <v>791.95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4">
        <f>IFERROR(__xludf.DUMMYFUNCTION("""COMPUTED_VALUE"""),45366.64583333333)</f>
        <v>45366.64583</v>
      </c>
      <c r="B162" s="5">
        <f>IFERROR(__xludf.DUMMYFUNCTION("""COMPUTED_VALUE"""),694.35)</f>
        <v>694.35</v>
      </c>
      <c r="C162" s="6">
        <f>IFERROR(__xludf.DUMMYFUNCTION("""COMPUTED_VALUE"""),45369.64583333333)</f>
        <v>45369.64583</v>
      </c>
      <c r="D162" s="5">
        <f>IFERROR(__xludf.DUMMYFUNCTION("""COMPUTED_VALUE"""),645.35)</f>
        <v>645.35</v>
      </c>
      <c r="E162" s="4">
        <f>IFERROR(__xludf.DUMMYFUNCTION("""COMPUTED_VALUE"""),45366.64583333333)</f>
        <v>45366.64583</v>
      </c>
      <c r="F162" s="5">
        <f>IFERROR(__xludf.DUMMYFUNCTION("""COMPUTED_VALUE"""),1364.45)</f>
        <v>1364.45</v>
      </c>
      <c r="G162" s="4">
        <f>IFERROR(__xludf.DUMMYFUNCTION("""COMPUTED_VALUE"""),45369.64583333333)</f>
        <v>45369.64583</v>
      </c>
      <c r="H162" s="5">
        <f>IFERROR(__xludf.DUMMYFUNCTION("""COMPUTED_VALUE"""),1274.85)</f>
        <v>1274.85</v>
      </c>
      <c r="I162" s="4">
        <f>IFERROR(__xludf.DUMMYFUNCTION("""COMPUTED_VALUE"""),45366.64583333333)</f>
        <v>45366.64583</v>
      </c>
      <c r="J162" s="5">
        <f>IFERROR(__xludf.DUMMYFUNCTION("""COMPUTED_VALUE"""),806.15)</f>
        <v>806.15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4">
        <f>IFERROR(__xludf.DUMMYFUNCTION("""COMPUTED_VALUE"""),45369.64583333333)</f>
        <v>45369.64583</v>
      </c>
      <c r="B163" s="5">
        <f>IFERROR(__xludf.DUMMYFUNCTION("""COMPUTED_VALUE"""),689.65)</f>
        <v>689.65</v>
      </c>
      <c r="C163" s="6">
        <f>IFERROR(__xludf.DUMMYFUNCTION("""COMPUTED_VALUE"""),45370.64583333333)</f>
        <v>45370.64583</v>
      </c>
      <c r="D163" s="5">
        <f>IFERROR(__xludf.DUMMYFUNCTION("""COMPUTED_VALUE"""),635.75)</f>
        <v>635.75</v>
      </c>
      <c r="E163" s="4">
        <f>IFERROR(__xludf.DUMMYFUNCTION("""COMPUTED_VALUE"""),45369.64583333333)</f>
        <v>45369.64583</v>
      </c>
      <c r="F163" s="5">
        <f>IFERROR(__xludf.DUMMYFUNCTION("""COMPUTED_VALUE"""),1378.3)</f>
        <v>1378.3</v>
      </c>
      <c r="G163" s="4">
        <f>IFERROR(__xludf.DUMMYFUNCTION("""COMPUTED_VALUE"""),45370.64583333333)</f>
        <v>45370.64583</v>
      </c>
      <c r="H163" s="5">
        <f>IFERROR(__xludf.DUMMYFUNCTION("""COMPUTED_VALUE"""),1281.1)</f>
        <v>1281.1</v>
      </c>
      <c r="I163" s="4">
        <f>IFERROR(__xludf.DUMMYFUNCTION("""COMPUTED_VALUE"""),45369.64583333333)</f>
        <v>45369.64583</v>
      </c>
      <c r="J163" s="5">
        <f>IFERROR(__xludf.DUMMYFUNCTION("""COMPUTED_VALUE"""),814.1)</f>
        <v>814.1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4">
        <f>IFERROR(__xludf.DUMMYFUNCTION("""COMPUTED_VALUE"""),45370.64583333333)</f>
        <v>45370.64583</v>
      </c>
      <c r="B164" s="5">
        <f>IFERROR(__xludf.DUMMYFUNCTION("""COMPUTED_VALUE"""),692.6)</f>
        <v>692.6</v>
      </c>
      <c r="C164" s="4">
        <f>IFERROR(__xludf.DUMMYFUNCTION("""COMPUTED_VALUE"""),45371.64583333333)</f>
        <v>45371.64583</v>
      </c>
      <c r="D164" s="5">
        <f>IFERROR(__xludf.DUMMYFUNCTION("""COMPUTED_VALUE"""),635.1)</f>
        <v>635.1</v>
      </c>
      <c r="E164" s="4">
        <f>IFERROR(__xludf.DUMMYFUNCTION("""COMPUTED_VALUE"""),45370.64583333333)</f>
        <v>45370.64583</v>
      </c>
      <c r="F164" s="5">
        <f>IFERROR(__xludf.DUMMYFUNCTION("""COMPUTED_VALUE"""),1371.0)</f>
        <v>1371</v>
      </c>
      <c r="G164" s="4">
        <f>IFERROR(__xludf.DUMMYFUNCTION("""COMPUTED_VALUE"""),45371.64583333333)</f>
        <v>45371.64583</v>
      </c>
      <c r="H164" s="5">
        <f>IFERROR(__xludf.DUMMYFUNCTION("""COMPUTED_VALUE"""),1276.35)</f>
        <v>1276.35</v>
      </c>
      <c r="I164" s="4">
        <f>IFERROR(__xludf.DUMMYFUNCTION("""COMPUTED_VALUE"""),45370.64583333333)</f>
        <v>45370.64583</v>
      </c>
      <c r="J164" s="5">
        <f>IFERROR(__xludf.DUMMYFUNCTION("""COMPUTED_VALUE"""),801.15)</f>
        <v>801.15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4">
        <f>IFERROR(__xludf.DUMMYFUNCTION("""COMPUTED_VALUE"""),45371.64583333333)</f>
        <v>45371.64583</v>
      </c>
      <c r="B165" s="5">
        <f>IFERROR(__xludf.DUMMYFUNCTION("""COMPUTED_VALUE"""),673.75)</f>
        <v>673.75</v>
      </c>
      <c r="C165" s="4">
        <f>IFERROR(__xludf.DUMMYFUNCTION("""COMPUTED_VALUE"""),45372.64583333333)</f>
        <v>45372.64583</v>
      </c>
      <c r="D165" s="5">
        <f>IFERROR(__xludf.DUMMYFUNCTION("""COMPUTED_VALUE"""),648.5)</f>
        <v>648.5</v>
      </c>
      <c r="E165" s="4">
        <f>IFERROR(__xludf.DUMMYFUNCTION("""COMPUTED_VALUE"""),45371.64583333333)</f>
        <v>45371.64583</v>
      </c>
      <c r="F165" s="5">
        <f>IFERROR(__xludf.DUMMYFUNCTION("""COMPUTED_VALUE"""),1351.25)</f>
        <v>1351.25</v>
      </c>
      <c r="G165" s="4">
        <f>IFERROR(__xludf.DUMMYFUNCTION("""COMPUTED_VALUE"""),45372.64583333333)</f>
        <v>45372.64583</v>
      </c>
      <c r="H165" s="5">
        <f>IFERROR(__xludf.DUMMYFUNCTION("""COMPUTED_VALUE"""),1408.35)</f>
        <v>1408.35</v>
      </c>
      <c r="I165" s="4">
        <f>IFERROR(__xludf.DUMMYFUNCTION("""COMPUTED_VALUE"""),45371.64583333333)</f>
        <v>45371.64583</v>
      </c>
      <c r="J165" s="5">
        <f>IFERROR(__xludf.DUMMYFUNCTION("""COMPUTED_VALUE"""),806.4)</f>
        <v>806.4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4">
        <f>IFERROR(__xludf.DUMMYFUNCTION("""COMPUTED_VALUE"""),45372.64583333333)</f>
        <v>45372.64583</v>
      </c>
      <c r="B166" s="5">
        <f>IFERROR(__xludf.DUMMYFUNCTION("""COMPUTED_VALUE"""),673.4)</f>
        <v>673.4</v>
      </c>
      <c r="C166" s="4">
        <f>IFERROR(__xludf.DUMMYFUNCTION("""COMPUTED_VALUE"""),45373.64583333333)</f>
        <v>45373.64583</v>
      </c>
      <c r="D166" s="5">
        <f>IFERROR(__xludf.DUMMYFUNCTION("""COMPUTED_VALUE"""),655.3)</f>
        <v>655.3</v>
      </c>
      <c r="E166" s="4">
        <f>IFERROR(__xludf.DUMMYFUNCTION("""COMPUTED_VALUE"""),45372.64583333333)</f>
        <v>45372.64583</v>
      </c>
      <c r="F166" s="5">
        <f>IFERROR(__xludf.DUMMYFUNCTION("""COMPUTED_VALUE"""),1349.2)</f>
        <v>1349.2</v>
      </c>
      <c r="G166" s="4">
        <f>IFERROR(__xludf.DUMMYFUNCTION("""COMPUTED_VALUE"""),45373.64583333333)</f>
        <v>45373.64583</v>
      </c>
      <c r="H166" s="5">
        <f>IFERROR(__xludf.DUMMYFUNCTION("""COMPUTED_VALUE"""),1393.2)</f>
        <v>1393.2</v>
      </c>
      <c r="I166" s="4">
        <f>IFERROR(__xludf.DUMMYFUNCTION("""COMPUTED_VALUE"""),45372.64583333333)</f>
        <v>45372.64583</v>
      </c>
      <c r="J166" s="5">
        <f>IFERROR(__xludf.DUMMYFUNCTION("""COMPUTED_VALUE"""),804.3)</f>
        <v>804.3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4">
        <f>IFERROR(__xludf.DUMMYFUNCTION("""COMPUTED_VALUE"""),45373.64583333333)</f>
        <v>45373.64583</v>
      </c>
      <c r="B167" s="5">
        <f>IFERROR(__xludf.DUMMYFUNCTION("""COMPUTED_VALUE"""),665.85)</f>
        <v>665.85</v>
      </c>
      <c r="C167" s="4">
        <f>IFERROR(__xludf.DUMMYFUNCTION("""COMPUTED_VALUE"""),45377.64583333333)</f>
        <v>45377.64583</v>
      </c>
      <c r="D167" s="5">
        <f>IFERROR(__xludf.DUMMYFUNCTION("""COMPUTED_VALUE"""),656.5)</f>
        <v>656.5</v>
      </c>
      <c r="E167" s="4">
        <f>IFERROR(__xludf.DUMMYFUNCTION("""COMPUTED_VALUE"""),45373.64583333333)</f>
        <v>45373.64583</v>
      </c>
      <c r="F167" s="5">
        <f>IFERROR(__xludf.DUMMYFUNCTION("""COMPUTED_VALUE"""),1356.1)</f>
        <v>1356.1</v>
      </c>
      <c r="G167" s="4">
        <f>IFERROR(__xludf.DUMMYFUNCTION("""COMPUTED_VALUE"""),45377.64583333333)</f>
        <v>45377.64583</v>
      </c>
      <c r="H167" s="5">
        <f>IFERROR(__xludf.DUMMYFUNCTION("""COMPUTED_VALUE"""),1392.4)</f>
        <v>1392.4</v>
      </c>
      <c r="I167" s="4">
        <f>IFERROR(__xludf.DUMMYFUNCTION("""COMPUTED_VALUE"""),45373.64583333333)</f>
        <v>45373.64583</v>
      </c>
      <c r="J167" s="5">
        <f>IFERROR(__xludf.DUMMYFUNCTION("""COMPUTED_VALUE"""),802.4)</f>
        <v>802.4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4">
        <f>IFERROR(__xludf.DUMMYFUNCTION("""COMPUTED_VALUE"""),45377.64583333333)</f>
        <v>45377.64583</v>
      </c>
      <c r="B168" s="5">
        <f>IFERROR(__xludf.DUMMYFUNCTION("""COMPUTED_VALUE"""),650.3)</f>
        <v>650.3</v>
      </c>
      <c r="C168" s="4">
        <f>IFERROR(__xludf.DUMMYFUNCTION("""COMPUTED_VALUE"""),45378.64583333333)</f>
        <v>45378.64583</v>
      </c>
      <c r="D168" s="5">
        <f>IFERROR(__xludf.DUMMYFUNCTION("""COMPUTED_VALUE"""),658.25)</f>
        <v>658.25</v>
      </c>
      <c r="E168" s="4">
        <f>IFERROR(__xludf.DUMMYFUNCTION("""COMPUTED_VALUE"""),45377.64583333333)</f>
        <v>45377.64583</v>
      </c>
      <c r="F168" s="5">
        <f>IFERROR(__xludf.DUMMYFUNCTION("""COMPUTED_VALUE"""),1325.15)</f>
        <v>1325.15</v>
      </c>
      <c r="G168" s="4">
        <f>IFERROR(__xludf.DUMMYFUNCTION("""COMPUTED_VALUE"""),45378.64583333333)</f>
        <v>45378.64583</v>
      </c>
      <c r="H168" s="5">
        <f>IFERROR(__xludf.DUMMYFUNCTION("""COMPUTED_VALUE"""),1408.9)</f>
        <v>1408.9</v>
      </c>
      <c r="I168" s="4">
        <f>IFERROR(__xludf.DUMMYFUNCTION("""COMPUTED_VALUE"""),45377.64583333333)</f>
        <v>45377.64583</v>
      </c>
      <c r="J168" s="5">
        <f>IFERROR(__xludf.DUMMYFUNCTION("""COMPUTED_VALUE"""),787.8)</f>
        <v>787.8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4">
        <f>IFERROR(__xludf.DUMMYFUNCTION("""COMPUTED_VALUE"""),45378.64583333333)</f>
        <v>45378.64583</v>
      </c>
      <c r="B169" s="5">
        <f>IFERROR(__xludf.DUMMYFUNCTION("""COMPUTED_VALUE"""),667.95)</f>
        <v>667.95</v>
      </c>
      <c r="C169" s="4">
        <f>IFERROR(__xludf.DUMMYFUNCTION("""COMPUTED_VALUE"""),45379.64583333333)</f>
        <v>45379.64583</v>
      </c>
      <c r="D169" s="5">
        <f>IFERROR(__xludf.DUMMYFUNCTION("""COMPUTED_VALUE"""),665.55)</f>
        <v>665.55</v>
      </c>
      <c r="E169" s="4">
        <f>IFERROR(__xludf.DUMMYFUNCTION("""COMPUTED_VALUE"""),45378.64583333333)</f>
        <v>45378.64583</v>
      </c>
      <c r="F169" s="5">
        <f>IFERROR(__xludf.DUMMYFUNCTION("""COMPUTED_VALUE"""),1323.4)</f>
        <v>1323.4</v>
      </c>
      <c r="G169" s="4">
        <f>IFERROR(__xludf.DUMMYFUNCTION("""COMPUTED_VALUE"""),45379.64583333333)</f>
        <v>45379.64583</v>
      </c>
      <c r="H169" s="5">
        <f>IFERROR(__xludf.DUMMYFUNCTION("""COMPUTED_VALUE"""),1426.65)</f>
        <v>1426.65</v>
      </c>
      <c r="I169" s="4">
        <f>IFERROR(__xludf.DUMMYFUNCTION("""COMPUTED_VALUE"""),45378.64583333333)</f>
        <v>45378.64583</v>
      </c>
      <c r="J169" s="5">
        <f>IFERROR(__xludf.DUMMYFUNCTION("""COMPUTED_VALUE"""),780.1)</f>
        <v>780.1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4">
        <f>IFERROR(__xludf.DUMMYFUNCTION("""COMPUTED_VALUE"""),45379.64583333333)</f>
        <v>45379.64583</v>
      </c>
      <c r="B170" s="5">
        <f>IFERROR(__xludf.DUMMYFUNCTION("""COMPUTED_VALUE"""),675.6)</f>
        <v>675.6</v>
      </c>
      <c r="C170" s="4">
        <f>IFERROR(__xludf.DUMMYFUNCTION("""COMPUTED_VALUE"""),45383.64583333333)</f>
        <v>45383.64583</v>
      </c>
      <c r="D170" s="5">
        <f>IFERROR(__xludf.DUMMYFUNCTION("""COMPUTED_VALUE"""),686.3)</f>
        <v>686.3</v>
      </c>
      <c r="E170" s="4">
        <f>IFERROR(__xludf.DUMMYFUNCTION("""COMPUTED_VALUE"""),45379.64583333333)</f>
        <v>45379.64583</v>
      </c>
      <c r="F170" s="5">
        <f>IFERROR(__xludf.DUMMYFUNCTION("""COMPUTED_VALUE"""),1315.65)</f>
        <v>1315.65</v>
      </c>
      <c r="G170" s="4">
        <f>IFERROR(__xludf.DUMMYFUNCTION("""COMPUTED_VALUE"""),45383.64583333333)</f>
        <v>45383.64583</v>
      </c>
      <c r="H170" s="5">
        <f>IFERROR(__xludf.DUMMYFUNCTION("""COMPUTED_VALUE"""),1606.4)</f>
        <v>1606.4</v>
      </c>
      <c r="I170" s="4">
        <f>IFERROR(__xludf.DUMMYFUNCTION("""COMPUTED_VALUE"""),45379.64583333333)</f>
        <v>45379.64583</v>
      </c>
      <c r="J170" s="5">
        <f>IFERROR(__xludf.DUMMYFUNCTION("""COMPUTED_VALUE"""),781.0)</f>
        <v>781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4">
        <f>IFERROR(__xludf.DUMMYFUNCTION("""COMPUTED_VALUE"""),45383.64583333333)</f>
        <v>45383.64583</v>
      </c>
      <c r="B171" s="5">
        <f>IFERROR(__xludf.DUMMYFUNCTION("""COMPUTED_VALUE"""),696.8)</f>
        <v>696.8</v>
      </c>
      <c r="C171" s="4">
        <f>IFERROR(__xludf.DUMMYFUNCTION("""COMPUTED_VALUE"""),45384.64583333333)</f>
        <v>45384.64583</v>
      </c>
      <c r="D171" s="5">
        <f>IFERROR(__xludf.DUMMYFUNCTION("""COMPUTED_VALUE"""),684.15)</f>
        <v>684.15</v>
      </c>
      <c r="E171" s="4">
        <f>IFERROR(__xludf.DUMMYFUNCTION("""COMPUTED_VALUE"""),45383.64583333333)</f>
        <v>45383.64583</v>
      </c>
      <c r="F171" s="5">
        <f>IFERROR(__xludf.DUMMYFUNCTION("""COMPUTED_VALUE"""),1418.55)</f>
        <v>1418.55</v>
      </c>
      <c r="G171" s="4">
        <f>IFERROR(__xludf.DUMMYFUNCTION("""COMPUTED_VALUE"""),45384.64583333333)</f>
        <v>45384.64583</v>
      </c>
      <c r="H171" s="5">
        <f>IFERROR(__xludf.DUMMYFUNCTION("""COMPUTED_VALUE"""),1592.45)</f>
        <v>1592.45</v>
      </c>
      <c r="I171" s="4">
        <f>IFERROR(__xludf.DUMMYFUNCTION("""COMPUTED_VALUE"""),45383.64583333333)</f>
        <v>45383.64583</v>
      </c>
      <c r="J171" s="5">
        <f>IFERROR(__xludf.DUMMYFUNCTION("""COMPUTED_VALUE"""),798.45)</f>
        <v>798.45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4">
        <f>IFERROR(__xludf.DUMMYFUNCTION("""COMPUTED_VALUE"""),45384.64583333333)</f>
        <v>45384.64583</v>
      </c>
      <c r="B172" s="5">
        <f>IFERROR(__xludf.DUMMYFUNCTION("""COMPUTED_VALUE"""),695.85)</f>
        <v>695.85</v>
      </c>
      <c r="C172" s="4">
        <f>IFERROR(__xludf.DUMMYFUNCTION("""COMPUTED_VALUE"""),45385.64583333333)</f>
        <v>45385.64583</v>
      </c>
      <c r="D172" s="5">
        <f>IFERROR(__xludf.DUMMYFUNCTION("""COMPUTED_VALUE"""),693.95)</f>
        <v>693.95</v>
      </c>
      <c r="E172" s="4">
        <f>IFERROR(__xludf.DUMMYFUNCTION("""COMPUTED_VALUE"""),45384.64583333333)</f>
        <v>45384.64583</v>
      </c>
      <c r="F172" s="5">
        <f>IFERROR(__xludf.DUMMYFUNCTION("""COMPUTED_VALUE"""),1415.45)</f>
        <v>1415.45</v>
      </c>
      <c r="G172" s="4">
        <f>IFERROR(__xludf.DUMMYFUNCTION("""COMPUTED_VALUE"""),45385.64583333333)</f>
        <v>45385.64583</v>
      </c>
      <c r="H172" s="5">
        <f>IFERROR(__xludf.DUMMYFUNCTION("""COMPUTED_VALUE"""),1571.2)</f>
        <v>1571.2</v>
      </c>
      <c r="I172" s="4">
        <f>IFERROR(__xludf.DUMMYFUNCTION("""COMPUTED_VALUE"""),45384.64583333333)</f>
        <v>45384.64583</v>
      </c>
      <c r="J172" s="5">
        <f>IFERROR(__xludf.DUMMYFUNCTION("""COMPUTED_VALUE"""),816.75)</f>
        <v>816.75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4">
        <f>IFERROR(__xludf.DUMMYFUNCTION("""COMPUTED_VALUE"""),45385.64583333333)</f>
        <v>45385.64583</v>
      </c>
      <c r="B173" s="5">
        <f>IFERROR(__xludf.DUMMYFUNCTION("""COMPUTED_VALUE"""),721.35)</f>
        <v>721.35</v>
      </c>
      <c r="C173" s="4">
        <f>IFERROR(__xludf.DUMMYFUNCTION("""COMPUTED_VALUE"""),45386.64583333333)</f>
        <v>45386.64583</v>
      </c>
      <c r="D173" s="5">
        <f>IFERROR(__xludf.DUMMYFUNCTION("""COMPUTED_VALUE"""),691.85)</f>
        <v>691.85</v>
      </c>
      <c r="E173" s="4">
        <f>IFERROR(__xludf.DUMMYFUNCTION("""COMPUTED_VALUE"""),45385.64583333333)</f>
        <v>45385.64583</v>
      </c>
      <c r="F173" s="5">
        <f>IFERROR(__xludf.DUMMYFUNCTION("""COMPUTED_VALUE"""),1395.55)</f>
        <v>1395.55</v>
      </c>
      <c r="G173" s="4">
        <f>IFERROR(__xludf.DUMMYFUNCTION("""COMPUTED_VALUE"""),45386.64583333333)</f>
        <v>45386.64583</v>
      </c>
      <c r="H173" s="5">
        <f>IFERROR(__xludf.DUMMYFUNCTION("""COMPUTED_VALUE"""),1559.05)</f>
        <v>1559.05</v>
      </c>
      <c r="I173" s="4">
        <f>IFERROR(__xludf.DUMMYFUNCTION("""COMPUTED_VALUE"""),45385.64583333333)</f>
        <v>45385.64583</v>
      </c>
      <c r="J173" s="5">
        <f>IFERROR(__xludf.DUMMYFUNCTION("""COMPUTED_VALUE"""),825.15)</f>
        <v>825.15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4">
        <f>IFERROR(__xludf.DUMMYFUNCTION("""COMPUTED_VALUE"""),45386.64583333333)</f>
        <v>45386.64583</v>
      </c>
      <c r="B174" s="5">
        <f>IFERROR(__xludf.DUMMYFUNCTION("""COMPUTED_VALUE"""),721.0)</f>
        <v>721</v>
      </c>
      <c r="C174" s="4">
        <f>IFERROR(__xludf.DUMMYFUNCTION("""COMPUTED_VALUE"""),45387.64583333333)</f>
        <v>45387.64583</v>
      </c>
      <c r="D174" s="5">
        <f>IFERROR(__xludf.DUMMYFUNCTION("""COMPUTED_VALUE"""),696.45)</f>
        <v>696.45</v>
      </c>
      <c r="E174" s="4">
        <f>IFERROR(__xludf.DUMMYFUNCTION("""COMPUTED_VALUE"""),45386.64583333333)</f>
        <v>45386.64583</v>
      </c>
      <c r="F174" s="5">
        <f>IFERROR(__xludf.DUMMYFUNCTION("""COMPUTED_VALUE"""),1452.15)</f>
        <v>1452.15</v>
      </c>
      <c r="G174" s="4">
        <f>IFERROR(__xludf.DUMMYFUNCTION("""COMPUTED_VALUE"""),45387.64583333333)</f>
        <v>45387.64583</v>
      </c>
      <c r="H174" s="5">
        <f>IFERROR(__xludf.DUMMYFUNCTION("""COMPUTED_VALUE"""),1573.85)</f>
        <v>1573.85</v>
      </c>
      <c r="I174" s="4">
        <f>IFERROR(__xludf.DUMMYFUNCTION("""COMPUTED_VALUE"""),45386.64583333333)</f>
        <v>45386.64583</v>
      </c>
      <c r="J174" s="5">
        <f>IFERROR(__xludf.DUMMYFUNCTION("""COMPUTED_VALUE"""),850.2)</f>
        <v>850.2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4">
        <f>IFERROR(__xludf.DUMMYFUNCTION("""COMPUTED_VALUE"""),45387.64583333333)</f>
        <v>45387.64583</v>
      </c>
      <c r="B175" s="5">
        <f>IFERROR(__xludf.DUMMYFUNCTION("""COMPUTED_VALUE"""),715.9)</f>
        <v>715.9</v>
      </c>
      <c r="C175" s="4">
        <f>IFERROR(__xludf.DUMMYFUNCTION("""COMPUTED_VALUE"""),45390.64583333333)</f>
        <v>45390.64583</v>
      </c>
      <c r="D175" s="5">
        <f>IFERROR(__xludf.DUMMYFUNCTION("""COMPUTED_VALUE"""),704.8)</f>
        <v>704.8</v>
      </c>
      <c r="E175" s="4">
        <f>IFERROR(__xludf.DUMMYFUNCTION("""COMPUTED_VALUE"""),45387.64583333333)</f>
        <v>45387.64583</v>
      </c>
      <c r="F175" s="5">
        <f>IFERROR(__xludf.DUMMYFUNCTION("""COMPUTED_VALUE"""),1598.55)</f>
        <v>1598.55</v>
      </c>
      <c r="G175" s="4">
        <f>IFERROR(__xludf.DUMMYFUNCTION("""COMPUTED_VALUE"""),45390.64583333333)</f>
        <v>45390.64583</v>
      </c>
      <c r="H175" s="5">
        <f>IFERROR(__xludf.DUMMYFUNCTION("""COMPUTED_VALUE"""),1589.75)</f>
        <v>1589.75</v>
      </c>
      <c r="I175" s="4">
        <f>IFERROR(__xludf.DUMMYFUNCTION("""COMPUTED_VALUE"""),45387.64583333333)</f>
        <v>45387.64583</v>
      </c>
      <c r="J175" s="5">
        <f>IFERROR(__xludf.DUMMYFUNCTION("""COMPUTED_VALUE"""),844.35)</f>
        <v>844.35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4">
        <f>IFERROR(__xludf.DUMMYFUNCTION("""COMPUTED_VALUE"""),45390.64583333333)</f>
        <v>45390.64583</v>
      </c>
      <c r="B176" s="5">
        <f>IFERROR(__xludf.DUMMYFUNCTION("""COMPUTED_VALUE"""),720.1)</f>
        <v>720.1</v>
      </c>
      <c r="C176" s="4">
        <f>IFERROR(__xludf.DUMMYFUNCTION("""COMPUTED_VALUE"""),45391.64583333333)</f>
        <v>45391.64583</v>
      </c>
      <c r="D176" s="5">
        <f>IFERROR(__xludf.DUMMYFUNCTION("""COMPUTED_VALUE"""),699.7)</f>
        <v>699.7</v>
      </c>
      <c r="E176" s="4">
        <f>IFERROR(__xludf.DUMMYFUNCTION("""COMPUTED_VALUE"""),45390.64583333333)</f>
        <v>45390.64583</v>
      </c>
      <c r="F176" s="5">
        <f>IFERROR(__xludf.DUMMYFUNCTION("""COMPUTED_VALUE"""),1626.0)</f>
        <v>1626</v>
      </c>
      <c r="G176" s="4">
        <f>IFERROR(__xludf.DUMMYFUNCTION("""COMPUTED_VALUE"""),45391.64583333333)</f>
        <v>45391.64583</v>
      </c>
      <c r="H176" s="5">
        <f>IFERROR(__xludf.DUMMYFUNCTION("""COMPUTED_VALUE"""),1551.95)</f>
        <v>1551.95</v>
      </c>
      <c r="I176" s="4">
        <f>IFERROR(__xludf.DUMMYFUNCTION("""COMPUTED_VALUE"""),45390.64583333333)</f>
        <v>45390.64583</v>
      </c>
      <c r="J176" s="5">
        <f>IFERROR(__xludf.DUMMYFUNCTION("""COMPUTED_VALUE"""),839.1)</f>
        <v>839.1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4">
        <f>IFERROR(__xludf.DUMMYFUNCTION("""COMPUTED_VALUE"""),45391.64583333333)</f>
        <v>45391.64583</v>
      </c>
      <c r="B177" s="5">
        <f>IFERROR(__xludf.DUMMYFUNCTION("""COMPUTED_VALUE"""),719.15)</f>
        <v>719.15</v>
      </c>
      <c r="C177" s="4">
        <f>IFERROR(__xludf.DUMMYFUNCTION("""COMPUTED_VALUE"""),45394.64583333333)</f>
        <v>45394.64583</v>
      </c>
      <c r="D177" s="5">
        <f>IFERROR(__xludf.DUMMYFUNCTION("""COMPUTED_VALUE"""),750.95)</f>
        <v>750.95</v>
      </c>
      <c r="E177" s="4">
        <f>IFERROR(__xludf.DUMMYFUNCTION("""COMPUTED_VALUE"""),45391.64583333333)</f>
        <v>45391.64583</v>
      </c>
      <c r="F177" s="5">
        <f>IFERROR(__xludf.DUMMYFUNCTION("""COMPUTED_VALUE"""),1584.0)</f>
        <v>1584</v>
      </c>
      <c r="G177" s="4">
        <f>IFERROR(__xludf.DUMMYFUNCTION("""COMPUTED_VALUE"""),45394.64583333333)</f>
        <v>45394.64583</v>
      </c>
      <c r="H177" s="5">
        <f>IFERROR(__xludf.DUMMYFUNCTION("""COMPUTED_VALUE"""),1490.6)</f>
        <v>1490.6</v>
      </c>
      <c r="I177" s="4">
        <f>IFERROR(__xludf.DUMMYFUNCTION("""COMPUTED_VALUE"""),45391.64583333333)</f>
        <v>45391.64583</v>
      </c>
      <c r="J177" s="5">
        <f>IFERROR(__xludf.DUMMYFUNCTION("""COMPUTED_VALUE"""),832.05)</f>
        <v>832.05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4">
        <f>IFERROR(__xludf.DUMMYFUNCTION("""COMPUTED_VALUE"""),45392.64583333333)</f>
        <v>45392.64583</v>
      </c>
      <c r="B178" s="5">
        <f>IFERROR(__xludf.DUMMYFUNCTION("""COMPUTED_VALUE"""),737.0)</f>
        <v>737</v>
      </c>
      <c r="C178" s="4">
        <f>IFERROR(__xludf.DUMMYFUNCTION("""COMPUTED_VALUE"""),45397.64583333333)</f>
        <v>45397.64583</v>
      </c>
      <c r="D178" s="5">
        <f>IFERROR(__xludf.DUMMYFUNCTION("""COMPUTED_VALUE"""),735.35)</f>
        <v>735.35</v>
      </c>
      <c r="E178" s="4">
        <f>IFERROR(__xludf.DUMMYFUNCTION("""COMPUTED_VALUE"""),45392.64583333333)</f>
        <v>45392.64583</v>
      </c>
      <c r="F178" s="5">
        <f>IFERROR(__xludf.DUMMYFUNCTION("""COMPUTED_VALUE"""),1575.0)</f>
        <v>1575</v>
      </c>
      <c r="G178" s="4">
        <f>IFERROR(__xludf.DUMMYFUNCTION("""COMPUTED_VALUE"""),45397.64583333333)</f>
        <v>45397.64583</v>
      </c>
      <c r="H178" s="5">
        <f>IFERROR(__xludf.DUMMYFUNCTION("""COMPUTED_VALUE"""),1447.5)</f>
        <v>1447.5</v>
      </c>
      <c r="I178" s="4">
        <f>IFERROR(__xludf.DUMMYFUNCTION("""COMPUTED_VALUE"""),45392.64583333333)</f>
        <v>45392.64583</v>
      </c>
      <c r="J178" s="5">
        <f>IFERROR(__xludf.DUMMYFUNCTION("""COMPUTED_VALUE"""),845.3)</f>
        <v>845.3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4">
        <f>IFERROR(__xludf.DUMMYFUNCTION("""COMPUTED_VALUE"""),45394.64583333333)</f>
        <v>45394.64583</v>
      </c>
      <c r="B179" s="5">
        <f>IFERROR(__xludf.DUMMYFUNCTION("""COMPUTED_VALUE"""),748.7)</f>
        <v>748.7</v>
      </c>
      <c r="C179" s="4">
        <f>IFERROR(__xludf.DUMMYFUNCTION("""COMPUTED_VALUE"""),45398.64583333333)</f>
        <v>45398.64583</v>
      </c>
      <c r="D179" s="5">
        <f>IFERROR(__xludf.DUMMYFUNCTION("""COMPUTED_VALUE"""),748.85)</f>
        <v>748.85</v>
      </c>
      <c r="E179" s="4">
        <f>IFERROR(__xludf.DUMMYFUNCTION("""COMPUTED_VALUE"""),45394.64583333333)</f>
        <v>45394.64583</v>
      </c>
      <c r="F179" s="5">
        <f>IFERROR(__xludf.DUMMYFUNCTION("""COMPUTED_VALUE"""),1568.95)</f>
        <v>1568.95</v>
      </c>
      <c r="G179" s="4">
        <f>IFERROR(__xludf.DUMMYFUNCTION("""COMPUTED_VALUE"""),45398.64583333333)</f>
        <v>45398.64583</v>
      </c>
      <c r="H179" s="5">
        <f>IFERROR(__xludf.DUMMYFUNCTION("""COMPUTED_VALUE"""),1434.25)</f>
        <v>1434.25</v>
      </c>
      <c r="I179" s="4">
        <f>IFERROR(__xludf.DUMMYFUNCTION("""COMPUTED_VALUE"""),45394.64583333333)</f>
        <v>45394.64583</v>
      </c>
      <c r="J179" s="5">
        <f>IFERROR(__xludf.DUMMYFUNCTION("""COMPUTED_VALUE"""),841.35)</f>
        <v>841.35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4">
        <f>IFERROR(__xludf.DUMMYFUNCTION("""COMPUTED_VALUE"""),45397.64583333333)</f>
        <v>45397.64583</v>
      </c>
      <c r="B180" s="5">
        <f>IFERROR(__xludf.DUMMYFUNCTION("""COMPUTED_VALUE"""),739.9)</f>
        <v>739.9</v>
      </c>
      <c r="C180" s="4">
        <f>IFERROR(__xludf.DUMMYFUNCTION("""COMPUTED_VALUE"""),45400.64583333333)</f>
        <v>45400.64583</v>
      </c>
      <c r="D180" s="5">
        <f>IFERROR(__xludf.DUMMYFUNCTION("""COMPUTED_VALUE"""),725.25)</f>
        <v>725.25</v>
      </c>
      <c r="E180" s="4">
        <f>IFERROR(__xludf.DUMMYFUNCTION("""COMPUTED_VALUE"""),45397.64583333333)</f>
        <v>45397.64583</v>
      </c>
      <c r="F180" s="5">
        <f>IFERROR(__xludf.DUMMYFUNCTION("""COMPUTED_VALUE"""),1549.95)</f>
        <v>1549.95</v>
      </c>
      <c r="G180" s="4">
        <f>IFERROR(__xludf.DUMMYFUNCTION("""COMPUTED_VALUE"""),45400.64583333333)</f>
        <v>45400.64583</v>
      </c>
      <c r="H180" s="5">
        <f>IFERROR(__xludf.DUMMYFUNCTION("""COMPUTED_VALUE"""),1398.85)</f>
        <v>1398.85</v>
      </c>
      <c r="I180" s="4">
        <f>IFERROR(__xludf.DUMMYFUNCTION("""COMPUTED_VALUE"""),45397.64583333333)</f>
        <v>45397.64583</v>
      </c>
      <c r="J180" s="5">
        <f>IFERROR(__xludf.DUMMYFUNCTION("""COMPUTED_VALUE"""),836.55)</f>
        <v>836.55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4">
        <f>IFERROR(__xludf.DUMMYFUNCTION("""COMPUTED_VALUE"""),45398.64583333333)</f>
        <v>45398.64583</v>
      </c>
      <c r="B181" s="5">
        <f>IFERROR(__xludf.DUMMYFUNCTION("""COMPUTED_VALUE"""),750.8)</f>
        <v>750.8</v>
      </c>
      <c r="C181" s="4">
        <f>IFERROR(__xludf.DUMMYFUNCTION("""COMPUTED_VALUE"""),45401.64583333333)</f>
        <v>45401.64583</v>
      </c>
      <c r="D181" s="5">
        <f>IFERROR(__xludf.DUMMYFUNCTION("""COMPUTED_VALUE"""),723.3)</f>
        <v>723.3</v>
      </c>
      <c r="E181" s="4">
        <f>IFERROR(__xludf.DUMMYFUNCTION("""COMPUTED_VALUE"""),45398.64583333333)</f>
        <v>45398.64583</v>
      </c>
      <c r="F181" s="5">
        <f>IFERROR(__xludf.DUMMYFUNCTION("""COMPUTED_VALUE"""),1541.95)</f>
        <v>1541.95</v>
      </c>
      <c r="G181" s="4">
        <f>IFERROR(__xludf.DUMMYFUNCTION("""COMPUTED_VALUE"""),45401.64583333333)</f>
        <v>45401.64583</v>
      </c>
      <c r="H181" s="5">
        <f>IFERROR(__xludf.DUMMYFUNCTION("""COMPUTED_VALUE"""),1415.0)</f>
        <v>1415</v>
      </c>
      <c r="I181" s="4">
        <f>IFERROR(__xludf.DUMMYFUNCTION("""COMPUTED_VALUE"""),45398.64583333333)</f>
        <v>45398.64583</v>
      </c>
      <c r="J181" s="5">
        <f>IFERROR(__xludf.DUMMYFUNCTION("""COMPUTED_VALUE"""),837.7)</f>
        <v>837.7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4">
        <f>IFERROR(__xludf.DUMMYFUNCTION("""COMPUTED_VALUE"""),45400.64583333333)</f>
        <v>45400.64583</v>
      </c>
      <c r="B182" s="5">
        <f>IFERROR(__xludf.DUMMYFUNCTION("""COMPUTED_VALUE"""),799.4)</f>
        <v>799.4</v>
      </c>
      <c r="C182" s="4">
        <f>IFERROR(__xludf.DUMMYFUNCTION("""COMPUTED_VALUE"""),45404.64583333333)</f>
        <v>45404.64583</v>
      </c>
      <c r="D182" s="5">
        <f>IFERROR(__xludf.DUMMYFUNCTION("""COMPUTED_VALUE"""),720.2)</f>
        <v>720.2</v>
      </c>
      <c r="E182" s="4">
        <f>IFERROR(__xludf.DUMMYFUNCTION("""COMPUTED_VALUE"""),45400.64583333333)</f>
        <v>45400.64583</v>
      </c>
      <c r="F182" s="5">
        <f>IFERROR(__xludf.DUMMYFUNCTION("""COMPUTED_VALUE"""),1529.0)</f>
        <v>1529</v>
      </c>
      <c r="G182" s="4">
        <f>IFERROR(__xludf.DUMMYFUNCTION("""COMPUTED_VALUE"""),45404.64583333333)</f>
        <v>45404.64583</v>
      </c>
      <c r="H182" s="5">
        <f>IFERROR(__xludf.DUMMYFUNCTION("""COMPUTED_VALUE"""),1510.05)</f>
        <v>1510.05</v>
      </c>
      <c r="I182" s="4">
        <f>IFERROR(__xludf.DUMMYFUNCTION("""COMPUTED_VALUE"""),45400.64583333333)</f>
        <v>45400.64583</v>
      </c>
      <c r="J182" s="5">
        <f>IFERROR(__xludf.DUMMYFUNCTION("""COMPUTED_VALUE"""),844.3)</f>
        <v>844.3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4">
        <f>IFERROR(__xludf.DUMMYFUNCTION("""COMPUTED_VALUE"""),45401.64583333333)</f>
        <v>45401.64583</v>
      </c>
      <c r="B183" s="5">
        <f>IFERROR(__xludf.DUMMYFUNCTION("""COMPUTED_VALUE"""),790.6)</f>
        <v>790.6</v>
      </c>
      <c r="C183" s="4">
        <f>IFERROR(__xludf.DUMMYFUNCTION("""COMPUTED_VALUE"""),45405.64583333333)</f>
        <v>45405.64583</v>
      </c>
      <c r="D183" s="5">
        <f>IFERROR(__xludf.DUMMYFUNCTION("""COMPUTED_VALUE"""),740.95)</f>
        <v>740.95</v>
      </c>
      <c r="E183" s="4">
        <f>IFERROR(__xludf.DUMMYFUNCTION("""COMPUTED_VALUE"""),45401.64583333333)</f>
        <v>45401.64583</v>
      </c>
      <c r="F183" s="5">
        <f>IFERROR(__xludf.DUMMYFUNCTION("""COMPUTED_VALUE"""),1548.35)</f>
        <v>1548.35</v>
      </c>
      <c r="G183" s="4">
        <f>IFERROR(__xludf.DUMMYFUNCTION("""COMPUTED_VALUE"""),45405.64583333333)</f>
        <v>45405.64583</v>
      </c>
      <c r="H183" s="5">
        <f>IFERROR(__xludf.DUMMYFUNCTION("""COMPUTED_VALUE"""),1507.55)</f>
        <v>1507.55</v>
      </c>
      <c r="I183" s="4">
        <f>IFERROR(__xludf.DUMMYFUNCTION("""COMPUTED_VALUE"""),45401.64583333333)</f>
        <v>45401.64583</v>
      </c>
      <c r="J183" s="5">
        <f>IFERROR(__xludf.DUMMYFUNCTION("""COMPUTED_VALUE"""),831.95)</f>
        <v>831.95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4">
        <f>IFERROR(__xludf.DUMMYFUNCTION("""COMPUTED_VALUE"""),45404.64583333333)</f>
        <v>45404.64583</v>
      </c>
      <c r="B184" s="5">
        <f>IFERROR(__xludf.DUMMYFUNCTION("""COMPUTED_VALUE"""),769.45)</f>
        <v>769.45</v>
      </c>
      <c r="C184" s="4">
        <f>IFERROR(__xludf.DUMMYFUNCTION("""COMPUTED_VALUE"""),45406.64583333333)</f>
        <v>45406.64583</v>
      </c>
      <c r="D184" s="5">
        <f>IFERROR(__xludf.DUMMYFUNCTION("""COMPUTED_VALUE"""),747.9)</f>
        <v>747.9</v>
      </c>
      <c r="E184" s="4">
        <f>IFERROR(__xludf.DUMMYFUNCTION("""COMPUTED_VALUE"""),45404.64583333333)</f>
        <v>45404.64583</v>
      </c>
      <c r="F184" s="5">
        <f>IFERROR(__xludf.DUMMYFUNCTION("""COMPUTED_VALUE"""),1549.05)</f>
        <v>1549.05</v>
      </c>
      <c r="G184" s="4">
        <f>IFERROR(__xludf.DUMMYFUNCTION("""COMPUTED_VALUE"""),45406.64583333333)</f>
        <v>45406.64583</v>
      </c>
      <c r="H184" s="5">
        <f>IFERROR(__xludf.DUMMYFUNCTION("""COMPUTED_VALUE"""),1539.05)</f>
        <v>1539.05</v>
      </c>
      <c r="I184" s="4">
        <f>IFERROR(__xludf.DUMMYFUNCTION("""COMPUTED_VALUE"""),45404.64583333333)</f>
        <v>45404.64583</v>
      </c>
      <c r="J184" s="5">
        <f>IFERROR(__xludf.DUMMYFUNCTION("""COMPUTED_VALUE"""),834.2)</f>
        <v>834.2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4">
        <f>IFERROR(__xludf.DUMMYFUNCTION("""COMPUTED_VALUE"""),45405.64583333333)</f>
        <v>45405.64583</v>
      </c>
      <c r="B185" s="5">
        <f>IFERROR(__xludf.DUMMYFUNCTION("""COMPUTED_VALUE"""),766.05)</f>
        <v>766.05</v>
      </c>
      <c r="C185" s="4">
        <f>IFERROR(__xludf.DUMMYFUNCTION("""COMPUTED_VALUE"""),45407.64583333333)</f>
        <v>45407.64583</v>
      </c>
      <c r="D185" s="5">
        <f>IFERROR(__xludf.DUMMYFUNCTION("""COMPUTED_VALUE"""),753.65)</f>
        <v>753.65</v>
      </c>
      <c r="E185" s="4">
        <f>IFERROR(__xludf.DUMMYFUNCTION("""COMPUTED_VALUE"""),45405.64583333333)</f>
        <v>45405.64583</v>
      </c>
      <c r="F185" s="5">
        <f>IFERROR(__xludf.DUMMYFUNCTION("""COMPUTED_VALUE"""),1607.25)</f>
        <v>1607.25</v>
      </c>
      <c r="G185" s="4">
        <f>IFERROR(__xludf.DUMMYFUNCTION("""COMPUTED_VALUE"""),45407.64583333333)</f>
        <v>45407.64583</v>
      </c>
      <c r="H185" s="5">
        <f>IFERROR(__xludf.DUMMYFUNCTION("""COMPUTED_VALUE"""),1553.85)</f>
        <v>1553.85</v>
      </c>
      <c r="I185" s="4">
        <f>IFERROR(__xludf.DUMMYFUNCTION("""COMPUTED_VALUE"""),45405.64583333333)</f>
        <v>45405.64583</v>
      </c>
      <c r="J185" s="5">
        <f>IFERROR(__xludf.DUMMYFUNCTION("""COMPUTED_VALUE"""),834.95)</f>
        <v>834.95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4">
        <f>IFERROR(__xludf.DUMMYFUNCTION("""COMPUTED_VALUE"""),45406.64583333333)</f>
        <v>45406.64583</v>
      </c>
      <c r="B186" s="5">
        <f>IFERROR(__xludf.DUMMYFUNCTION("""COMPUTED_VALUE"""),801.4)</f>
        <v>801.4</v>
      </c>
      <c r="C186" s="4">
        <f>IFERROR(__xludf.DUMMYFUNCTION("""COMPUTED_VALUE"""),45408.64583333333)</f>
        <v>45408.64583</v>
      </c>
      <c r="D186" s="5">
        <f>IFERROR(__xludf.DUMMYFUNCTION("""COMPUTED_VALUE"""),747.95)</f>
        <v>747.95</v>
      </c>
      <c r="E186" s="4">
        <f>IFERROR(__xludf.DUMMYFUNCTION("""COMPUTED_VALUE"""),45406.64583333333)</f>
        <v>45406.64583</v>
      </c>
      <c r="F186" s="5">
        <f>IFERROR(__xludf.DUMMYFUNCTION("""COMPUTED_VALUE"""),1638.2)</f>
        <v>1638.2</v>
      </c>
      <c r="G186" s="4">
        <f>IFERROR(__xludf.DUMMYFUNCTION("""COMPUTED_VALUE"""),45408.64583333333)</f>
        <v>45408.64583</v>
      </c>
      <c r="H186" s="5">
        <f>IFERROR(__xludf.DUMMYFUNCTION("""COMPUTED_VALUE"""),1528.0)</f>
        <v>1528</v>
      </c>
      <c r="I186" s="4">
        <f>IFERROR(__xludf.DUMMYFUNCTION("""COMPUTED_VALUE"""),45406.64583333333)</f>
        <v>45406.64583</v>
      </c>
      <c r="J186" s="5">
        <f>IFERROR(__xludf.DUMMYFUNCTION("""COMPUTED_VALUE"""),845.5)</f>
        <v>845.5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4">
        <f>IFERROR(__xludf.DUMMYFUNCTION("""COMPUTED_VALUE"""),45407.64583333333)</f>
        <v>45407.64583</v>
      </c>
      <c r="B187" s="5">
        <f>IFERROR(__xludf.DUMMYFUNCTION("""COMPUTED_VALUE"""),838.75)</f>
        <v>838.75</v>
      </c>
      <c r="C187" s="4">
        <f>IFERROR(__xludf.DUMMYFUNCTION("""COMPUTED_VALUE"""),45411.64583333333)</f>
        <v>45411.64583</v>
      </c>
      <c r="D187" s="5">
        <f>IFERROR(__xludf.DUMMYFUNCTION("""COMPUTED_VALUE"""),755.4)</f>
        <v>755.4</v>
      </c>
      <c r="E187" s="4">
        <f>IFERROR(__xludf.DUMMYFUNCTION("""COMPUTED_VALUE"""),45407.64583333333)</f>
        <v>45407.64583</v>
      </c>
      <c r="F187" s="5">
        <f>IFERROR(__xludf.DUMMYFUNCTION("""COMPUTED_VALUE"""),1605.4)</f>
        <v>1605.4</v>
      </c>
      <c r="G187" s="4">
        <f>IFERROR(__xludf.DUMMYFUNCTION("""COMPUTED_VALUE"""),45411.64583333333)</f>
        <v>45411.64583</v>
      </c>
      <c r="H187" s="5">
        <f>IFERROR(__xludf.DUMMYFUNCTION("""COMPUTED_VALUE"""),1537.2)</f>
        <v>1537.2</v>
      </c>
      <c r="I187" s="4">
        <f>IFERROR(__xludf.DUMMYFUNCTION("""COMPUTED_VALUE"""),45407.64583333333)</f>
        <v>45407.64583</v>
      </c>
      <c r="J187" s="5">
        <f>IFERROR(__xludf.DUMMYFUNCTION("""COMPUTED_VALUE"""),847.3)</f>
        <v>847.3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4">
        <f>IFERROR(__xludf.DUMMYFUNCTION("""COMPUTED_VALUE"""),45408.64583333333)</f>
        <v>45408.64583</v>
      </c>
      <c r="B188" s="5">
        <f>IFERROR(__xludf.DUMMYFUNCTION("""COMPUTED_VALUE"""),808.05)</f>
        <v>808.05</v>
      </c>
      <c r="C188" s="4">
        <f>IFERROR(__xludf.DUMMYFUNCTION("""COMPUTED_VALUE"""),45412.64583333333)</f>
        <v>45412.64583</v>
      </c>
      <c r="D188" s="5">
        <f>IFERROR(__xludf.DUMMYFUNCTION("""COMPUTED_VALUE"""),741.75)</f>
        <v>741.75</v>
      </c>
      <c r="E188" s="4">
        <f>IFERROR(__xludf.DUMMYFUNCTION("""COMPUTED_VALUE"""),45408.64583333333)</f>
        <v>45408.64583</v>
      </c>
      <c r="F188" s="5">
        <f>IFERROR(__xludf.DUMMYFUNCTION("""COMPUTED_VALUE"""),1610.05)</f>
        <v>1610.05</v>
      </c>
      <c r="G188" s="4">
        <f>IFERROR(__xludf.DUMMYFUNCTION("""COMPUTED_VALUE"""),45412.64583333333)</f>
        <v>45412.64583</v>
      </c>
      <c r="H188" s="5">
        <f>IFERROR(__xludf.DUMMYFUNCTION("""COMPUTED_VALUE"""),1518.8)</f>
        <v>1518.8</v>
      </c>
      <c r="I188" s="4">
        <f>IFERROR(__xludf.DUMMYFUNCTION("""COMPUTED_VALUE"""),45408.64583333333)</f>
        <v>45408.64583</v>
      </c>
      <c r="J188" s="5">
        <f>IFERROR(__xludf.DUMMYFUNCTION("""COMPUTED_VALUE"""),838.45)</f>
        <v>838.45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4">
        <f>IFERROR(__xludf.DUMMYFUNCTION("""COMPUTED_VALUE"""),45411.64583333333)</f>
        <v>45411.64583</v>
      </c>
      <c r="B189" s="5">
        <f>IFERROR(__xludf.DUMMYFUNCTION("""COMPUTED_VALUE"""),789.25)</f>
        <v>789.25</v>
      </c>
      <c r="C189" s="4">
        <f>IFERROR(__xludf.DUMMYFUNCTION("""COMPUTED_VALUE"""),45414.64583333333)</f>
        <v>45414.64583</v>
      </c>
      <c r="D189" s="5">
        <f>IFERROR(__xludf.DUMMYFUNCTION("""COMPUTED_VALUE"""),742.75)</f>
        <v>742.75</v>
      </c>
      <c r="E189" s="4">
        <f>IFERROR(__xludf.DUMMYFUNCTION("""COMPUTED_VALUE"""),45411.64583333333)</f>
        <v>45411.64583</v>
      </c>
      <c r="F189" s="5">
        <f>IFERROR(__xludf.DUMMYFUNCTION("""COMPUTED_VALUE"""),1619.7)</f>
        <v>1619.7</v>
      </c>
      <c r="G189" s="4">
        <f>IFERROR(__xludf.DUMMYFUNCTION("""COMPUTED_VALUE"""),45414.64583333333)</f>
        <v>45414.64583</v>
      </c>
      <c r="H189" s="5">
        <f>IFERROR(__xludf.DUMMYFUNCTION("""COMPUTED_VALUE"""),1486.0)</f>
        <v>1486</v>
      </c>
      <c r="I189" s="4">
        <f>IFERROR(__xludf.DUMMYFUNCTION("""COMPUTED_VALUE"""),45411.64583333333)</f>
        <v>45411.64583</v>
      </c>
      <c r="J189" s="5">
        <f>IFERROR(__xludf.DUMMYFUNCTION("""COMPUTED_VALUE"""),832.65)</f>
        <v>832.65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4">
        <f>IFERROR(__xludf.DUMMYFUNCTION("""COMPUTED_VALUE"""),45412.64583333333)</f>
        <v>45412.64583</v>
      </c>
      <c r="B190" s="5">
        <f>IFERROR(__xludf.DUMMYFUNCTION("""COMPUTED_VALUE"""),784.05)</f>
        <v>784.05</v>
      </c>
      <c r="C190" s="4">
        <f>IFERROR(__xludf.DUMMYFUNCTION("""COMPUTED_VALUE"""),45415.64583333333)</f>
        <v>45415.64583</v>
      </c>
      <c r="D190" s="5">
        <f>IFERROR(__xludf.DUMMYFUNCTION("""COMPUTED_VALUE"""),739.5)</f>
        <v>739.5</v>
      </c>
      <c r="E190" s="4">
        <f>IFERROR(__xludf.DUMMYFUNCTION("""COMPUTED_VALUE"""),45412.64583333333)</f>
        <v>45412.64583</v>
      </c>
      <c r="F190" s="5">
        <f>IFERROR(__xludf.DUMMYFUNCTION("""COMPUTED_VALUE"""),1624.1)</f>
        <v>1624.1</v>
      </c>
      <c r="G190" s="4">
        <f>IFERROR(__xludf.DUMMYFUNCTION("""COMPUTED_VALUE"""),45415.64583333333)</f>
        <v>45415.64583</v>
      </c>
      <c r="H190" s="5">
        <f>IFERROR(__xludf.DUMMYFUNCTION("""COMPUTED_VALUE"""),1474.25)</f>
        <v>1474.25</v>
      </c>
      <c r="I190" s="4">
        <f>IFERROR(__xludf.DUMMYFUNCTION("""COMPUTED_VALUE"""),45412.64583333333)</f>
        <v>45412.64583</v>
      </c>
      <c r="J190" s="5">
        <f>IFERROR(__xludf.DUMMYFUNCTION("""COMPUTED_VALUE"""),833.5)</f>
        <v>833.5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4">
        <f>IFERROR(__xludf.DUMMYFUNCTION("""COMPUTED_VALUE"""),45414.64583333333)</f>
        <v>45414.64583</v>
      </c>
      <c r="B191" s="5">
        <f>IFERROR(__xludf.DUMMYFUNCTION("""COMPUTED_VALUE"""),774.05)</f>
        <v>774.05</v>
      </c>
      <c r="C191" s="4">
        <f>IFERROR(__xludf.DUMMYFUNCTION("""COMPUTED_VALUE"""),45418.64583333333)</f>
        <v>45418.64583</v>
      </c>
      <c r="D191" s="5">
        <f>IFERROR(__xludf.DUMMYFUNCTION("""COMPUTED_VALUE"""),749.8)</f>
        <v>749.8</v>
      </c>
      <c r="E191" s="4">
        <f>IFERROR(__xludf.DUMMYFUNCTION("""COMPUTED_VALUE"""),45414.64583333333)</f>
        <v>45414.64583</v>
      </c>
      <c r="F191" s="5">
        <f>IFERROR(__xludf.DUMMYFUNCTION("""COMPUTED_VALUE"""),1597.35)</f>
        <v>1597.35</v>
      </c>
      <c r="G191" s="4">
        <f>IFERROR(__xludf.DUMMYFUNCTION("""COMPUTED_VALUE"""),45418.64583333333)</f>
        <v>45418.64583</v>
      </c>
      <c r="H191" s="5">
        <f>IFERROR(__xludf.DUMMYFUNCTION("""COMPUTED_VALUE"""),1431.5)</f>
        <v>1431.5</v>
      </c>
      <c r="I191" s="4">
        <f>IFERROR(__xludf.DUMMYFUNCTION("""COMPUTED_VALUE"""),45414.64583333333)</f>
        <v>45414.64583</v>
      </c>
      <c r="J191" s="5">
        <f>IFERROR(__xludf.DUMMYFUNCTION("""COMPUTED_VALUE"""),832.3)</f>
        <v>832.3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4">
        <f>IFERROR(__xludf.DUMMYFUNCTION("""COMPUTED_VALUE"""),45415.64583333333)</f>
        <v>45415.64583</v>
      </c>
      <c r="B192" s="5">
        <f>IFERROR(__xludf.DUMMYFUNCTION("""COMPUTED_VALUE"""),791.95)</f>
        <v>791.95</v>
      </c>
      <c r="C192" s="4">
        <f>IFERROR(__xludf.DUMMYFUNCTION("""COMPUTED_VALUE"""),45419.64583333333)</f>
        <v>45419.64583</v>
      </c>
      <c r="D192" s="5">
        <f>IFERROR(__xludf.DUMMYFUNCTION("""COMPUTED_VALUE"""),716.55)</f>
        <v>716.55</v>
      </c>
      <c r="E192" s="4">
        <f>IFERROR(__xludf.DUMMYFUNCTION("""COMPUTED_VALUE"""),45415.64583333333)</f>
        <v>45415.64583</v>
      </c>
      <c r="F192" s="5">
        <f>IFERROR(__xludf.DUMMYFUNCTION("""COMPUTED_VALUE"""),1586.05)</f>
        <v>1586.05</v>
      </c>
      <c r="G192" s="4">
        <f>IFERROR(__xludf.DUMMYFUNCTION("""COMPUTED_VALUE"""),45419.64583333333)</f>
        <v>45419.64583</v>
      </c>
      <c r="H192" s="5">
        <f>IFERROR(__xludf.DUMMYFUNCTION("""COMPUTED_VALUE"""),1405.0)</f>
        <v>1405</v>
      </c>
      <c r="I192" s="4">
        <f>IFERROR(__xludf.DUMMYFUNCTION("""COMPUTED_VALUE"""),45415.64583333333)</f>
        <v>45415.64583</v>
      </c>
      <c r="J192" s="5">
        <f>IFERROR(__xludf.DUMMYFUNCTION("""COMPUTED_VALUE"""),830.15)</f>
        <v>830.15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4">
        <f>IFERROR(__xludf.DUMMYFUNCTION("""COMPUTED_VALUE"""),45418.64583333333)</f>
        <v>45418.64583</v>
      </c>
      <c r="B193" s="5">
        <f>IFERROR(__xludf.DUMMYFUNCTION("""COMPUTED_VALUE"""),766.85)</f>
        <v>766.85</v>
      </c>
      <c r="C193" s="4">
        <f>IFERROR(__xludf.DUMMYFUNCTION("""COMPUTED_VALUE"""),45420.64583333333)</f>
        <v>45420.64583</v>
      </c>
      <c r="D193" s="5">
        <f>IFERROR(__xludf.DUMMYFUNCTION("""COMPUTED_VALUE"""),706.15)</f>
        <v>706.15</v>
      </c>
      <c r="E193" s="4">
        <f>IFERROR(__xludf.DUMMYFUNCTION("""COMPUTED_VALUE"""),45418.64583333333)</f>
        <v>45418.64583</v>
      </c>
      <c r="F193" s="5">
        <f>IFERROR(__xludf.DUMMYFUNCTION("""COMPUTED_VALUE"""),1564.4)</f>
        <v>1564.4</v>
      </c>
      <c r="G193" s="4">
        <f>IFERROR(__xludf.DUMMYFUNCTION("""COMPUTED_VALUE"""),45420.64583333333)</f>
        <v>45420.64583</v>
      </c>
      <c r="H193" s="5">
        <f>IFERROR(__xludf.DUMMYFUNCTION("""COMPUTED_VALUE"""),1434.55)</f>
        <v>1434.55</v>
      </c>
      <c r="I193" s="4">
        <f>IFERROR(__xludf.DUMMYFUNCTION("""COMPUTED_VALUE"""),45418.64583333333)</f>
        <v>45418.64583</v>
      </c>
      <c r="J193" s="5">
        <f>IFERROR(__xludf.DUMMYFUNCTION("""COMPUTED_VALUE"""),825.3)</f>
        <v>825.3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4">
        <f>IFERROR(__xludf.DUMMYFUNCTION("""COMPUTED_VALUE"""),45419.64583333333)</f>
        <v>45419.64583</v>
      </c>
      <c r="B194" s="5">
        <f>IFERROR(__xludf.DUMMYFUNCTION("""COMPUTED_VALUE"""),749.25)</f>
        <v>749.25</v>
      </c>
      <c r="C194" s="4">
        <f>IFERROR(__xludf.DUMMYFUNCTION("""COMPUTED_VALUE"""),45421.64583333333)</f>
        <v>45421.64583</v>
      </c>
      <c r="D194" s="5">
        <f>IFERROR(__xludf.DUMMYFUNCTION("""COMPUTED_VALUE"""),665.15)</f>
        <v>665.15</v>
      </c>
      <c r="E194" s="4">
        <f>IFERROR(__xludf.DUMMYFUNCTION("""COMPUTED_VALUE"""),45419.64583333333)</f>
        <v>45419.64583</v>
      </c>
      <c r="F194" s="5">
        <f>IFERROR(__xludf.DUMMYFUNCTION("""COMPUTED_VALUE"""),1593.6)</f>
        <v>1593.6</v>
      </c>
      <c r="G194" s="4">
        <f>IFERROR(__xludf.DUMMYFUNCTION("""COMPUTED_VALUE"""),45421.64583333333)</f>
        <v>45421.64583</v>
      </c>
      <c r="H194" s="5">
        <f>IFERROR(__xludf.DUMMYFUNCTION("""COMPUTED_VALUE"""),1391.85)</f>
        <v>1391.85</v>
      </c>
      <c r="I194" s="4">
        <f>IFERROR(__xludf.DUMMYFUNCTION("""COMPUTED_VALUE"""),45419.64583333333)</f>
        <v>45419.64583</v>
      </c>
      <c r="J194" s="5">
        <f>IFERROR(__xludf.DUMMYFUNCTION("""COMPUTED_VALUE"""),829.7)</f>
        <v>829.7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4">
        <f>IFERROR(__xludf.DUMMYFUNCTION("""COMPUTED_VALUE"""),45420.64583333333)</f>
        <v>45420.64583</v>
      </c>
      <c r="B195" s="5">
        <f>IFERROR(__xludf.DUMMYFUNCTION("""COMPUTED_VALUE"""),744.5)</f>
        <v>744.5</v>
      </c>
      <c r="C195" s="4">
        <f>IFERROR(__xludf.DUMMYFUNCTION("""COMPUTED_VALUE"""),45422.64583333333)</f>
        <v>45422.64583</v>
      </c>
      <c r="D195" s="5">
        <f>IFERROR(__xludf.DUMMYFUNCTION("""COMPUTED_VALUE"""),672.65)</f>
        <v>672.65</v>
      </c>
      <c r="E195" s="4">
        <f>IFERROR(__xludf.DUMMYFUNCTION("""COMPUTED_VALUE"""),45420.64583333333)</f>
        <v>45420.64583</v>
      </c>
      <c r="F195" s="5">
        <f>IFERROR(__xludf.DUMMYFUNCTION("""COMPUTED_VALUE"""),1592.7)</f>
        <v>1592.7</v>
      </c>
      <c r="G195" s="4">
        <f>IFERROR(__xludf.DUMMYFUNCTION("""COMPUTED_VALUE"""),45422.64583333333)</f>
        <v>45422.64583</v>
      </c>
      <c r="H195" s="5">
        <f>IFERROR(__xludf.DUMMYFUNCTION("""COMPUTED_VALUE"""),1399.6)</f>
        <v>1399.6</v>
      </c>
      <c r="I195" s="4">
        <f>IFERROR(__xludf.DUMMYFUNCTION("""COMPUTED_VALUE"""),45420.64583333333)</f>
        <v>45420.64583</v>
      </c>
      <c r="J195" s="5">
        <f>IFERROR(__xludf.DUMMYFUNCTION("""COMPUTED_VALUE"""),828.55)</f>
        <v>828.55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4">
        <f>IFERROR(__xludf.DUMMYFUNCTION("""COMPUTED_VALUE"""),45421.64583333333)</f>
        <v>45421.64583</v>
      </c>
      <c r="B196" s="5">
        <f>IFERROR(__xludf.DUMMYFUNCTION("""COMPUTED_VALUE"""),730.85)</f>
        <v>730.85</v>
      </c>
      <c r="C196" s="4">
        <f>IFERROR(__xludf.DUMMYFUNCTION("""COMPUTED_VALUE"""),45425.64583333333)</f>
        <v>45425.64583</v>
      </c>
      <c r="D196" s="5">
        <f>IFERROR(__xludf.DUMMYFUNCTION("""COMPUTED_VALUE"""),668.95)</f>
        <v>668.95</v>
      </c>
      <c r="E196" s="4">
        <f>IFERROR(__xludf.DUMMYFUNCTION("""COMPUTED_VALUE"""),45421.64583333333)</f>
        <v>45421.64583</v>
      </c>
      <c r="F196" s="5">
        <f>IFERROR(__xludf.DUMMYFUNCTION("""COMPUTED_VALUE"""),1550.8)</f>
        <v>1550.8</v>
      </c>
      <c r="G196" s="4">
        <f>IFERROR(__xludf.DUMMYFUNCTION("""COMPUTED_VALUE"""),45425.64583333333)</f>
        <v>45425.64583</v>
      </c>
      <c r="H196" s="5">
        <f>IFERROR(__xludf.DUMMYFUNCTION("""COMPUTED_VALUE"""),1345.25)</f>
        <v>1345.25</v>
      </c>
      <c r="I196" s="4">
        <f>IFERROR(__xludf.DUMMYFUNCTION("""COMPUTED_VALUE"""),45421.64583333333)</f>
        <v>45421.64583</v>
      </c>
      <c r="J196" s="5">
        <f>IFERROR(__xludf.DUMMYFUNCTION("""COMPUTED_VALUE"""),824.1)</f>
        <v>824.1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4">
        <f>IFERROR(__xludf.DUMMYFUNCTION("""COMPUTED_VALUE"""),45422.64583333333)</f>
        <v>45422.64583</v>
      </c>
      <c r="B197" s="5">
        <f>IFERROR(__xludf.DUMMYFUNCTION("""COMPUTED_VALUE"""),748.4)</f>
        <v>748.4</v>
      </c>
      <c r="C197" s="4">
        <f>IFERROR(__xludf.DUMMYFUNCTION("""COMPUTED_VALUE"""),45426.64583333333)</f>
        <v>45426.64583</v>
      </c>
      <c r="D197" s="5">
        <f>IFERROR(__xludf.DUMMYFUNCTION("""COMPUTED_VALUE"""),653.0)</f>
        <v>653</v>
      </c>
      <c r="E197" s="4">
        <f>IFERROR(__xludf.DUMMYFUNCTION("""COMPUTED_VALUE"""),45422.64583333333)</f>
        <v>45422.64583</v>
      </c>
      <c r="F197" s="5">
        <f>IFERROR(__xludf.DUMMYFUNCTION("""COMPUTED_VALUE"""),1599.65)</f>
        <v>1599.65</v>
      </c>
      <c r="G197" s="4">
        <f>IFERROR(__xludf.DUMMYFUNCTION("""COMPUTED_VALUE"""),45426.64583333333)</f>
        <v>45426.64583</v>
      </c>
      <c r="H197" s="5">
        <f>IFERROR(__xludf.DUMMYFUNCTION("""COMPUTED_VALUE"""),1378.9)</f>
        <v>1378.9</v>
      </c>
      <c r="I197" s="4">
        <f>IFERROR(__xludf.DUMMYFUNCTION("""COMPUTED_VALUE"""),45422.64583333333)</f>
        <v>45422.64583</v>
      </c>
      <c r="J197" s="5">
        <f>IFERROR(__xludf.DUMMYFUNCTION("""COMPUTED_VALUE"""),820.9)</f>
        <v>820.9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4">
        <f>IFERROR(__xludf.DUMMYFUNCTION("""COMPUTED_VALUE"""),45425.64583333333)</f>
        <v>45425.64583</v>
      </c>
      <c r="B198" s="5">
        <f>IFERROR(__xludf.DUMMYFUNCTION("""COMPUTED_VALUE"""),759.25)</f>
        <v>759.25</v>
      </c>
      <c r="C198" s="4">
        <f>IFERROR(__xludf.DUMMYFUNCTION("""COMPUTED_VALUE"""),45427.64583333333)</f>
        <v>45427.64583</v>
      </c>
      <c r="D198" s="5">
        <f>IFERROR(__xludf.DUMMYFUNCTION("""COMPUTED_VALUE"""),621.9)</f>
        <v>621.9</v>
      </c>
      <c r="E198" s="4">
        <f>IFERROR(__xludf.DUMMYFUNCTION("""COMPUTED_VALUE"""),45425.64583333333)</f>
        <v>45425.64583</v>
      </c>
      <c r="F198" s="5">
        <f>IFERROR(__xludf.DUMMYFUNCTION("""COMPUTED_VALUE"""),1580.85)</f>
        <v>1580.85</v>
      </c>
      <c r="G198" s="4">
        <f>IFERROR(__xludf.DUMMYFUNCTION("""COMPUTED_VALUE"""),45427.64583333333)</f>
        <v>45427.64583</v>
      </c>
      <c r="H198" s="5">
        <f>IFERROR(__xludf.DUMMYFUNCTION("""COMPUTED_VALUE"""),1392.8)</f>
        <v>1392.8</v>
      </c>
      <c r="I198" s="4">
        <f>IFERROR(__xludf.DUMMYFUNCTION("""COMPUTED_VALUE"""),45425.64583333333)</f>
        <v>45425.64583</v>
      </c>
      <c r="J198" s="5">
        <f>IFERROR(__xludf.DUMMYFUNCTION("""COMPUTED_VALUE"""),816.85)</f>
        <v>816.85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4">
        <f>IFERROR(__xludf.DUMMYFUNCTION("""COMPUTED_VALUE"""),45426.64583333333)</f>
        <v>45426.64583</v>
      </c>
      <c r="B199" s="5">
        <f>IFERROR(__xludf.DUMMYFUNCTION("""COMPUTED_VALUE"""),759.1)</f>
        <v>759.1</v>
      </c>
      <c r="C199" s="4">
        <f>IFERROR(__xludf.DUMMYFUNCTION("""COMPUTED_VALUE"""),45428.64583333333)</f>
        <v>45428.64583</v>
      </c>
      <c r="D199" s="5">
        <f>IFERROR(__xludf.DUMMYFUNCTION("""COMPUTED_VALUE"""),628.35)</f>
        <v>628.35</v>
      </c>
      <c r="E199" s="4">
        <f>IFERROR(__xludf.DUMMYFUNCTION("""COMPUTED_VALUE"""),45426.64583333333)</f>
        <v>45426.64583</v>
      </c>
      <c r="F199" s="5">
        <f>IFERROR(__xludf.DUMMYFUNCTION("""COMPUTED_VALUE"""),1560.2)</f>
        <v>1560.2</v>
      </c>
      <c r="G199" s="4">
        <f>IFERROR(__xludf.DUMMYFUNCTION("""COMPUTED_VALUE"""),45428.64583333333)</f>
        <v>45428.64583</v>
      </c>
      <c r="H199" s="5">
        <f>IFERROR(__xludf.DUMMYFUNCTION("""COMPUTED_VALUE"""),1389.5)</f>
        <v>1389.5</v>
      </c>
      <c r="I199" s="4">
        <f>IFERROR(__xludf.DUMMYFUNCTION("""COMPUTED_VALUE"""),45426.64583333333)</f>
        <v>45426.64583</v>
      </c>
      <c r="J199" s="5">
        <f>IFERROR(__xludf.DUMMYFUNCTION("""COMPUTED_VALUE"""),818.45)</f>
        <v>818.45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4">
        <f>IFERROR(__xludf.DUMMYFUNCTION("""COMPUTED_VALUE"""),45427.64583333333)</f>
        <v>45427.64583</v>
      </c>
      <c r="B200" s="5">
        <f>IFERROR(__xludf.DUMMYFUNCTION("""COMPUTED_VALUE"""),754.9)</f>
        <v>754.9</v>
      </c>
      <c r="C200" s="4">
        <f>IFERROR(__xludf.DUMMYFUNCTION("""COMPUTED_VALUE"""),45429.64583333333)</f>
        <v>45429.64583</v>
      </c>
      <c r="D200" s="5">
        <f>IFERROR(__xludf.DUMMYFUNCTION("""COMPUTED_VALUE"""),628.3)</f>
        <v>628.3</v>
      </c>
      <c r="E200" s="4">
        <f>IFERROR(__xludf.DUMMYFUNCTION("""COMPUTED_VALUE"""),45427.64583333333)</f>
        <v>45427.64583</v>
      </c>
      <c r="F200" s="5">
        <f>IFERROR(__xludf.DUMMYFUNCTION("""COMPUTED_VALUE"""),1577.3)</f>
        <v>1577.3</v>
      </c>
      <c r="G200" s="4">
        <f>IFERROR(__xludf.DUMMYFUNCTION("""COMPUTED_VALUE"""),45429.64583333333)</f>
        <v>45429.64583</v>
      </c>
      <c r="H200" s="5">
        <f>IFERROR(__xludf.DUMMYFUNCTION("""COMPUTED_VALUE"""),1418.5)</f>
        <v>1418.5</v>
      </c>
      <c r="I200" s="4">
        <f>IFERROR(__xludf.DUMMYFUNCTION("""COMPUTED_VALUE"""),45427.64583333333)</f>
        <v>45427.64583</v>
      </c>
      <c r="J200" s="5">
        <f>IFERROR(__xludf.DUMMYFUNCTION("""COMPUTED_VALUE"""),831.65)</f>
        <v>831.65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4">
        <f>IFERROR(__xludf.DUMMYFUNCTION("""COMPUTED_VALUE"""),45428.64583333333)</f>
        <v>45428.64583</v>
      </c>
      <c r="B201" s="5">
        <f>IFERROR(__xludf.DUMMYFUNCTION("""COMPUTED_VALUE"""),764.6)</f>
        <v>764.6</v>
      </c>
      <c r="C201" s="4">
        <f>IFERROR(__xludf.DUMMYFUNCTION("""COMPUTED_VALUE"""),45433.64583333333)</f>
        <v>45433.64583</v>
      </c>
      <c r="D201" s="5">
        <f>IFERROR(__xludf.DUMMYFUNCTION("""COMPUTED_VALUE"""),625.75)</f>
        <v>625.75</v>
      </c>
      <c r="E201" s="4">
        <f>IFERROR(__xludf.DUMMYFUNCTION("""COMPUTED_VALUE"""),45428.64583333333)</f>
        <v>45428.64583</v>
      </c>
      <c r="F201" s="5">
        <f>IFERROR(__xludf.DUMMYFUNCTION("""COMPUTED_VALUE"""),1589.8)</f>
        <v>1589.8</v>
      </c>
      <c r="G201" s="4">
        <f>IFERROR(__xludf.DUMMYFUNCTION("""COMPUTED_VALUE"""),45433.64583333333)</f>
        <v>45433.64583</v>
      </c>
      <c r="H201" s="5">
        <f>IFERROR(__xludf.DUMMYFUNCTION("""COMPUTED_VALUE"""),1570.25)</f>
        <v>1570.25</v>
      </c>
      <c r="I201" s="4">
        <f>IFERROR(__xludf.DUMMYFUNCTION("""COMPUTED_VALUE"""),45428.64583333333)</f>
        <v>45428.64583</v>
      </c>
      <c r="J201" s="5">
        <f>IFERROR(__xludf.DUMMYFUNCTION("""COMPUTED_VALUE"""),839.5)</f>
        <v>839.5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4">
        <f>IFERROR(__xludf.DUMMYFUNCTION("""COMPUTED_VALUE"""),45429.64583333333)</f>
        <v>45429.64583</v>
      </c>
      <c r="B202" s="5">
        <f>IFERROR(__xludf.DUMMYFUNCTION("""COMPUTED_VALUE"""),787.6)</f>
        <v>787.6</v>
      </c>
      <c r="C202" s="4">
        <f>IFERROR(__xludf.DUMMYFUNCTION("""COMPUTED_VALUE"""),45434.64583333333)</f>
        <v>45434.64583</v>
      </c>
      <c r="D202" s="5">
        <f>IFERROR(__xludf.DUMMYFUNCTION("""COMPUTED_VALUE"""),630.2)</f>
        <v>630.2</v>
      </c>
      <c r="E202" s="4">
        <f>IFERROR(__xludf.DUMMYFUNCTION("""COMPUTED_VALUE"""),45429.64583333333)</f>
        <v>45429.64583</v>
      </c>
      <c r="F202" s="5">
        <f>IFERROR(__xludf.DUMMYFUNCTION("""COMPUTED_VALUE"""),1597.05)</f>
        <v>1597.05</v>
      </c>
      <c r="G202" s="4">
        <f>IFERROR(__xludf.DUMMYFUNCTION("""COMPUTED_VALUE"""),45434.64583333333)</f>
        <v>45434.64583</v>
      </c>
      <c r="H202" s="5">
        <f>IFERROR(__xludf.DUMMYFUNCTION("""COMPUTED_VALUE"""),1524.15)</f>
        <v>1524.15</v>
      </c>
      <c r="I202" s="4">
        <f>IFERROR(__xludf.DUMMYFUNCTION("""COMPUTED_VALUE"""),45429.64583333333)</f>
        <v>45429.64583</v>
      </c>
      <c r="J202" s="5">
        <f>IFERROR(__xludf.DUMMYFUNCTION("""COMPUTED_VALUE"""),832.65)</f>
        <v>832.65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4">
        <f>IFERROR(__xludf.DUMMYFUNCTION("""COMPUTED_VALUE"""),45433.64583333333)</f>
        <v>45433.64583</v>
      </c>
      <c r="B203" s="5">
        <f>IFERROR(__xludf.DUMMYFUNCTION("""COMPUTED_VALUE"""),784.6)</f>
        <v>784.6</v>
      </c>
      <c r="C203" s="4">
        <f>IFERROR(__xludf.DUMMYFUNCTION("""COMPUTED_VALUE"""),45435.64583333333)</f>
        <v>45435.64583</v>
      </c>
      <c r="D203" s="5">
        <f>IFERROR(__xludf.DUMMYFUNCTION("""COMPUTED_VALUE"""),626.95)</f>
        <v>626.95</v>
      </c>
      <c r="E203" s="4">
        <f>IFERROR(__xludf.DUMMYFUNCTION("""COMPUTED_VALUE"""),45433.64583333333)</f>
        <v>45433.64583</v>
      </c>
      <c r="F203" s="5">
        <f>IFERROR(__xludf.DUMMYFUNCTION("""COMPUTED_VALUE"""),1611.5)</f>
        <v>1611.5</v>
      </c>
      <c r="G203" s="4">
        <f>IFERROR(__xludf.DUMMYFUNCTION("""COMPUTED_VALUE"""),45435.64583333333)</f>
        <v>45435.64583</v>
      </c>
      <c r="H203" s="5">
        <f>IFERROR(__xludf.DUMMYFUNCTION("""COMPUTED_VALUE"""),1500.3)</f>
        <v>1500.3</v>
      </c>
      <c r="I203" s="4">
        <f>IFERROR(__xludf.DUMMYFUNCTION("""COMPUTED_VALUE"""),45433.64583333333)</f>
        <v>45433.64583</v>
      </c>
      <c r="J203" s="5">
        <f>IFERROR(__xludf.DUMMYFUNCTION("""COMPUTED_VALUE"""),838.7)</f>
        <v>838.7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4">
        <f>IFERROR(__xludf.DUMMYFUNCTION("""COMPUTED_VALUE"""),45434.64583333333)</f>
        <v>45434.64583</v>
      </c>
      <c r="B204" s="5">
        <f>IFERROR(__xludf.DUMMYFUNCTION("""COMPUTED_VALUE"""),794.5)</f>
        <v>794.5</v>
      </c>
      <c r="C204" s="4">
        <f>IFERROR(__xludf.DUMMYFUNCTION("""COMPUTED_VALUE"""),45436.64583333333)</f>
        <v>45436.64583</v>
      </c>
      <c r="D204" s="5">
        <f>IFERROR(__xludf.DUMMYFUNCTION("""COMPUTED_VALUE"""),621.05)</f>
        <v>621.05</v>
      </c>
      <c r="E204" s="4">
        <f>IFERROR(__xludf.DUMMYFUNCTION("""COMPUTED_VALUE"""),45434.64583333333)</f>
        <v>45434.64583</v>
      </c>
      <c r="F204" s="5">
        <f>IFERROR(__xludf.DUMMYFUNCTION("""COMPUTED_VALUE"""),1602.05)</f>
        <v>1602.05</v>
      </c>
      <c r="G204" s="4">
        <f>IFERROR(__xludf.DUMMYFUNCTION("""COMPUTED_VALUE"""),45436.64583333333)</f>
        <v>45436.64583</v>
      </c>
      <c r="H204" s="5">
        <f>IFERROR(__xludf.DUMMYFUNCTION("""COMPUTED_VALUE"""),1451.7)</f>
        <v>1451.7</v>
      </c>
      <c r="I204" s="4">
        <f>IFERROR(__xludf.DUMMYFUNCTION("""COMPUTED_VALUE"""),45434.64583333333)</f>
        <v>45434.64583</v>
      </c>
      <c r="J204" s="5">
        <f>IFERROR(__xludf.DUMMYFUNCTION("""COMPUTED_VALUE"""),813.3)</f>
        <v>813.3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4">
        <f>IFERROR(__xludf.DUMMYFUNCTION("""COMPUTED_VALUE"""),45435.64583333333)</f>
        <v>45435.64583</v>
      </c>
      <c r="B205" s="5">
        <f>IFERROR(__xludf.DUMMYFUNCTION("""COMPUTED_VALUE"""),817.5)</f>
        <v>817.5</v>
      </c>
      <c r="C205" s="4">
        <f>IFERROR(__xludf.DUMMYFUNCTION("""COMPUTED_VALUE"""),45439.64583333333)</f>
        <v>45439.64583</v>
      </c>
      <c r="D205" s="5">
        <f>IFERROR(__xludf.DUMMYFUNCTION("""COMPUTED_VALUE"""),616.55)</f>
        <v>616.55</v>
      </c>
      <c r="E205" s="4">
        <f>IFERROR(__xludf.DUMMYFUNCTION("""COMPUTED_VALUE"""),45435.64583333333)</f>
        <v>45435.64583</v>
      </c>
      <c r="F205" s="5">
        <f>IFERROR(__xludf.DUMMYFUNCTION("""COMPUTED_VALUE"""),1609.6)</f>
        <v>1609.6</v>
      </c>
      <c r="G205" s="4">
        <f>IFERROR(__xludf.DUMMYFUNCTION("""COMPUTED_VALUE"""),45439.64583333333)</f>
        <v>45439.64583</v>
      </c>
      <c r="H205" s="5">
        <f>IFERROR(__xludf.DUMMYFUNCTION("""COMPUTED_VALUE"""),1428.4)</f>
        <v>1428.4</v>
      </c>
      <c r="I205" s="4">
        <f>IFERROR(__xludf.DUMMYFUNCTION("""COMPUTED_VALUE"""),45435.64583333333)</f>
        <v>45435.64583</v>
      </c>
      <c r="J205" s="5">
        <f>IFERROR(__xludf.DUMMYFUNCTION("""COMPUTED_VALUE"""),828.0)</f>
        <v>828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4">
        <f>IFERROR(__xludf.DUMMYFUNCTION("""COMPUTED_VALUE"""),45436.64583333333)</f>
        <v>45436.64583</v>
      </c>
      <c r="B206" s="5">
        <f>IFERROR(__xludf.DUMMYFUNCTION("""COMPUTED_VALUE"""),823.7)</f>
        <v>823.7</v>
      </c>
      <c r="C206" s="4">
        <f>IFERROR(__xludf.DUMMYFUNCTION("""COMPUTED_VALUE"""),45440.64583333333)</f>
        <v>45440.64583</v>
      </c>
      <c r="D206" s="5">
        <f>IFERROR(__xludf.DUMMYFUNCTION("""COMPUTED_VALUE"""),629.4)</f>
        <v>629.4</v>
      </c>
      <c r="E206" s="4">
        <f>IFERROR(__xludf.DUMMYFUNCTION("""COMPUTED_VALUE"""),45436.64583333333)</f>
        <v>45436.64583</v>
      </c>
      <c r="F206" s="5">
        <f>IFERROR(__xludf.DUMMYFUNCTION("""COMPUTED_VALUE"""),1619.25)</f>
        <v>1619.25</v>
      </c>
      <c r="G206" s="4">
        <f>IFERROR(__xludf.DUMMYFUNCTION("""COMPUTED_VALUE"""),45440.64583333333)</f>
        <v>45440.64583</v>
      </c>
      <c r="H206" s="5">
        <f>IFERROR(__xludf.DUMMYFUNCTION("""COMPUTED_VALUE"""),1376.5)</f>
        <v>1376.5</v>
      </c>
      <c r="I206" s="4">
        <f>IFERROR(__xludf.DUMMYFUNCTION("""COMPUTED_VALUE"""),45436.64583333333)</f>
        <v>45436.64583</v>
      </c>
      <c r="J206" s="5">
        <f>IFERROR(__xludf.DUMMYFUNCTION("""COMPUTED_VALUE"""),819.3)</f>
        <v>819.3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4">
        <f>IFERROR(__xludf.DUMMYFUNCTION("""COMPUTED_VALUE"""),45439.64583333333)</f>
        <v>45439.64583</v>
      </c>
      <c r="B207" s="5">
        <f>IFERROR(__xludf.DUMMYFUNCTION("""COMPUTED_VALUE"""),821.5)</f>
        <v>821.5</v>
      </c>
      <c r="C207" s="4">
        <f>IFERROR(__xludf.DUMMYFUNCTION("""COMPUTED_VALUE"""),45441.64583333333)</f>
        <v>45441.64583</v>
      </c>
      <c r="D207" s="5">
        <f>IFERROR(__xludf.DUMMYFUNCTION("""COMPUTED_VALUE"""),628.0)</f>
        <v>628</v>
      </c>
      <c r="E207" s="4">
        <f>IFERROR(__xludf.DUMMYFUNCTION("""COMPUTED_VALUE"""),45439.64583333333)</f>
        <v>45439.64583</v>
      </c>
      <c r="F207" s="5">
        <f>IFERROR(__xludf.DUMMYFUNCTION("""COMPUTED_VALUE"""),1628.15)</f>
        <v>1628.15</v>
      </c>
      <c r="G207" s="4">
        <f>IFERROR(__xludf.DUMMYFUNCTION("""COMPUTED_VALUE"""),45441.64583333333)</f>
        <v>45441.64583</v>
      </c>
      <c r="H207" s="5">
        <f>IFERROR(__xludf.DUMMYFUNCTION("""COMPUTED_VALUE"""),1423.25)</f>
        <v>1423.25</v>
      </c>
      <c r="I207" s="4">
        <f>IFERROR(__xludf.DUMMYFUNCTION("""COMPUTED_VALUE"""),45439.64583333333)</f>
        <v>45439.64583</v>
      </c>
      <c r="J207" s="5">
        <f>IFERROR(__xludf.DUMMYFUNCTION("""COMPUTED_VALUE"""),814.65)</f>
        <v>814.65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4">
        <f>IFERROR(__xludf.DUMMYFUNCTION("""COMPUTED_VALUE"""),45440.64583333333)</f>
        <v>45440.64583</v>
      </c>
      <c r="B208" s="5">
        <f>IFERROR(__xludf.DUMMYFUNCTION("""COMPUTED_VALUE"""),795.85)</f>
        <v>795.85</v>
      </c>
      <c r="C208" s="4">
        <f>IFERROR(__xludf.DUMMYFUNCTION("""COMPUTED_VALUE"""),45442.64583333333)</f>
        <v>45442.64583</v>
      </c>
      <c r="D208" s="5">
        <f>IFERROR(__xludf.DUMMYFUNCTION("""COMPUTED_VALUE"""),611.05)</f>
        <v>611.05</v>
      </c>
      <c r="E208" s="4">
        <f>IFERROR(__xludf.DUMMYFUNCTION("""COMPUTED_VALUE"""),45440.64583333333)</f>
        <v>45440.64583</v>
      </c>
      <c r="F208" s="5">
        <f>IFERROR(__xludf.DUMMYFUNCTION("""COMPUTED_VALUE"""),1588.65)</f>
        <v>1588.65</v>
      </c>
      <c r="G208" s="4">
        <f>IFERROR(__xludf.DUMMYFUNCTION("""COMPUTED_VALUE"""),45442.64583333333)</f>
        <v>45442.64583</v>
      </c>
      <c r="H208" s="5">
        <f>IFERROR(__xludf.DUMMYFUNCTION("""COMPUTED_VALUE"""),1428.2)</f>
        <v>1428.2</v>
      </c>
      <c r="I208" s="4">
        <f>IFERROR(__xludf.DUMMYFUNCTION("""COMPUTED_VALUE"""),45440.64583333333)</f>
        <v>45440.64583</v>
      </c>
      <c r="J208" s="5">
        <f>IFERROR(__xludf.DUMMYFUNCTION("""COMPUTED_VALUE"""),806.4)</f>
        <v>806.4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4">
        <f>IFERROR(__xludf.DUMMYFUNCTION("""COMPUTED_VALUE"""),45441.64583333333)</f>
        <v>45441.64583</v>
      </c>
      <c r="B209" s="5">
        <f>IFERROR(__xludf.DUMMYFUNCTION("""COMPUTED_VALUE"""),799.95)</f>
        <v>799.95</v>
      </c>
      <c r="C209" s="4">
        <f>IFERROR(__xludf.DUMMYFUNCTION("""COMPUTED_VALUE"""),45443.64583333333)</f>
        <v>45443.64583</v>
      </c>
      <c r="D209" s="5">
        <f>IFERROR(__xludf.DUMMYFUNCTION("""COMPUTED_VALUE"""),611.65)</f>
        <v>611.65</v>
      </c>
      <c r="E209" s="4">
        <f>IFERROR(__xludf.DUMMYFUNCTION("""COMPUTED_VALUE"""),45441.64583333333)</f>
        <v>45441.64583</v>
      </c>
      <c r="F209" s="5">
        <f>IFERROR(__xludf.DUMMYFUNCTION("""COMPUTED_VALUE"""),1574.05)</f>
        <v>1574.05</v>
      </c>
      <c r="G209" s="4">
        <f>IFERROR(__xludf.DUMMYFUNCTION("""COMPUTED_VALUE"""),45443.64583333333)</f>
        <v>45443.64583</v>
      </c>
      <c r="H209" s="5">
        <f>IFERROR(__xludf.DUMMYFUNCTION("""COMPUTED_VALUE"""),1432.2)</f>
        <v>1432.2</v>
      </c>
      <c r="I209" s="4">
        <f>IFERROR(__xludf.DUMMYFUNCTION("""COMPUTED_VALUE"""),45441.64583333333)</f>
        <v>45441.64583</v>
      </c>
      <c r="J209" s="5">
        <f>IFERROR(__xludf.DUMMYFUNCTION("""COMPUTED_VALUE"""),806.3)</f>
        <v>806.3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4">
        <f>IFERROR(__xludf.DUMMYFUNCTION("""COMPUTED_VALUE"""),45442.64583333333)</f>
        <v>45442.64583</v>
      </c>
      <c r="B210" s="5">
        <f>IFERROR(__xludf.DUMMYFUNCTION("""COMPUTED_VALUE"""),781.55)</f>
        <v>781.55</v>
      </c>
      <c r="C210" s="4">
        <f>IFERROR(__xludf.DUMMYFUNCTION("""COMPUTED_VALUE"""),45446.64583333333)</f>
        <v>45446.64583</v>
      </c>
      <c r="D210" s="5">
        <f>IFERROR(__xludf.DUMMYFUNCTION("""COMPUTED_VALUE"""),625.25)</f>
        <v>625.25</v>
      </c>
      <c r="E210" s="4">
        <f>IFERROR(__xludf.DUMMYFUNCTION("""COMPUTED_VALUE"""),45442.64583333333)</f>
        <v>45442.64583</v>
      </c>
      <c r="F210" s="5">
        <f>IFERROR(__xludf.DUMMYFUNCTION("""COMPUTED_VALUE"""),1564.8)</f>
        <v>1564.8</v>
      </c>
      <c r="G210" s="4">
        <f>IFERROR(__xludf.DUMMYFUNCTION("""COMPUTED_VALUE"""),45446.64583333333)</f>
        <v>45446.64583</v>
      </c>
      <c r="H210" s="5">
        <f>IFERROR(__xludf.DUMMYFUNCTION("""COMPUTED_VALUE"""),1450.1)</f>
        <v>1450.1</v>
      </c>
      <c r="I210" s="4">
        <f>IFERROR(__xludf.DUMMYFUNCTION("""COMPUTED_VALUE"""),45442.64583333333)</f>
        <v>45442.64583</v>
      </c>
      <c r="J210" s="5">
        <f>IFERROR(__xludf.DUMMYFUNCTION("""COMPUTED_VALUE"""),802.7)</f>
        <v>802.7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4">
        <f>IFERROR(__xludf.DUMMYFUNCTION("""COMPUTED_VALUE"""),45443.64583333333)</f>
        <v>45443.64583</v>
      </c>
      <c r="B211" s="5">
        <f>IFERROR(__xludf.DUMMYFUNCTION("""COMPUTED_VALUE"""),776.15)</f>
        <v>776.15</v>
      </c>
      <c r="C211" s="4">
        <f>IFERROR(__xludf.DUMMYFUNCTION("""COMPUTED_VALUE"""),45447.64583333333)</f>
        <v>45447.64583</v>
      </c>
      <c r="D211" s="5">
        <f>IFERROR(__xludf.DUMMYFUNCTION("""COMPUTED_VALUE"""),598.6)</f>
        <v>598.6</v>
      </c>
      <c r="E211" s="4">
        <f>IFERROR(__xludf.DUMMYFUNCTION("""COMPUTED_VALUE"""),45443.64583333333)</f>
        <v>45443.64583</v>
      </c>
      <c r="F211" s="5">
        <f>IFERROR(__xludf.DUMMYFUNCTION("""COMPUTED_VALUE"""),1596.8)</f>
        <v>1596.8</v>
      </c>
      <c r="G211" s="4">
        <f>IFERROR(__xludf.DUMMYFUNCTION("""COMPUTED_VALUE"""),45447.64583333333)</f>
        <v>45447.64583</v>
      </c>
      <c r="H211" s="5">
        <f>IFERROR(__xludf.DUMMYFUNCTION("""COMPUTED_VALUE"""),1269.4)</f>
        <v>1269.4</v>
      </c>
      <c r="I211" s="4">
        <f>IFERROR(__xludf.DUMMYFUNCTION("""COMPUTED_VALUE"""),45443.64583333333)</f>
        <v>45443.64583</v>
      </c>
      <c r="J211" s="5">
        <f>IFERROR(__xludf.DUMMYFUNCTION("""COMPUTED_VALUE"""),804.0)</f>
        <v>804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4">
        <f>IFERROR(__xludf.DUMMYFUNCTION("""COMPUTED_VALUE"""),45446.64583333333)</f>
        <v>45446.64583</v>
      </c>
      <c r="B212" s="5">
        <f>IFERROR(__xludf.DUMMYFUNCTION("""COMPUTED_VALUE"""),779.95)</f>
        <v>779.95</v>
      </c>
      <c r="C212" s="4">
        <f>IFERROR(__xludf.DUMMYFUNCTION("""COMPUTED_VALUE"""),45448.64583333333)</f>
        <v>45448.64583</v>
      </c>
      <c r="D212" s="5">
        <f>IFERROR(__xludf.DUMMYFUNCTION("""COMPUTED_VALUE"""),628.95)</f>
        <v>628.95</v>
      </c>
      <c r="E212" s="4">
        <f>IFERROR(__xludf.DUMMYFUNCTION("""COMPUTED_VALUE"""),45446.64583333333)</f>
        <v>45446.64583</v>
      </c>
      <c r="F212" s="5">
        <f>IFERROR(__xludf.DUMMYFUNCTION("""COMPUTED_VALUE"""),1625.2)</f>
        <v>1625.2</v>
      </c>
      <c r="G212" s="4">
        <f>IFERROR(__xludf.DUMMYFUNCTION("""COMPUTED_VALUE"""),45448.64583333333)</f>
        <v>45448.64583</v>
      </c>
      <c r="H212" s="5">
        <f>IFERROR(__xludf.DUMMYFUNCTION("""COMPUTED_VALUE"""),1351.0)</f>
        <v>1351</v>
      </c>
      <c r="I212" s="4">
        <f>IFERROR(__xludf.DUMMYFUNCTION("""COMPUTED_VALUE"""),45446.64583333333)</f>
        <v>45446.64583</v>
      </c>
      <c r="J212" s="5">
        <f>IFERROR(__xludf.DUMMYFUNCTION("""COMPUTED_VALUE"""),813.8)</f>
        <v>813.8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4">
        <f>IFERROR(__xludf.DUMMYFUNCTION("""COMPUTED_VALUE"""),45447.64583333333)</f>
        <v>45447.64583</v>
      </c>
      <c r="B213" s="5">
        <f>IFERROR(__xludf.DUMMYFUNCTION("""COMPUTED_VALUE"""),739.6)</f>
        <v>739.6</v>
      </c>
      <c r="C213" s="4">
        <f>IFERROR(__xludf.DUMMYFUNCTION("""COMPUTED_VALUE"""),45449.64583333333)</f>
        <v>45449.64583</v>
      </c>
      <c r="D213" s="5">
        <f>IFERROR(__xludf.DUMMYFUNCTION("""COMPUTED_VALUE"""),638.15)</f>
        <v>638.15</v>
      </c>
      <c r="E213" s="4">
        <f>IFERROR(__xludf.DUMMYFUNCTION("""COMPUTED_VALUE"""),45447.64583333333)</f>
        <v>45447.64583</v>
      </c>
      <c r="F213" s="5">
        <f>IFERROR(__xludf.DUMMYFUNCTION("""COMPUTED_VALUE"""),1525.2)</f>
        <v>1525.2</v>
      </c>
      <c r="G213" s="4">
        <f>IFERROR(__xludf.DUMMYFUNCTION("""COMPUTED_VALUE"""),45449.64583333333)</f>
        <v>45449.64583</v>
      </c>
      <c r="H213" s="5">
        <f>IFERROR(__xludf.DUMMYFUNCTION("""COMPUTED_VALUE"""),1401.1)</f>
        <v>1401.1</v>
      </c>
      <c r="I213" s="4">
        <f>IFERROR(__xludf.DUMMYFUNCTION("""COMPUTED_VALUE"""),45447.64583333333)</f>
        <v>45447.64583</v>
      </c>
      <c r="J213" s="5">
        <f>IFERROR(__xludf.DUMMYFUNCTION("""COMPUTED_VALUE"""),801.9)</f>
        <v>801.9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4">
        <f>IFERROR(__xludf.DUMMYFUNCTION("""COMPUTED_VALUE"""),45448.64583333333)</f>
        <v>45448.64583</v>
      </c>
      <c r="B214" s="5">
        <f>IFERROR(__xludf.DUMMYFUNCTION("""COMPUTED_VALUE"""),769.35)</f>
        <v>769.35</v>
      </c>
      <c r="C214" s="4">
        <f>IFERROR(__xludf.DUMMYFUNCTION("""COMPUTED_VALUE"""),45450.64583333333)</f>
        <v>45450.64583</v>
      </c>
      <c r="D214" s="5">
        <f>IFERROR(__xludf.DUMMYFUNCTION("""COMPUTED_VALUE"""),634.55)</f>
        <v>634.55</v>
      </c>
      <c r="E214" s="4">
        <f>IFERROR(__xludf.DUMMYFUNCTION("""COMPUTED_VALUE"""),45448.64583333333)</f>
        <v>45448.64583</v>
      </c>
      <c r="F214" s="5">
        <f>IFERROR(__xludf.DUMMYFUNCTION("""COMPUTED_VALUE"""),1550.35)</f>
        <v>1550.35</v>
      </c>
      <c r="G214" s="4">
        <f>IFERROR(__xludf.DUMMYFUNCTION("""COMPUTED_VALUE"""),45450.64583333333)</f>
        <v>45450.64583</v>
      </c>
      <c r="H214" s="5">
        <f>IFERROR(__xludf.DUMMYFUNCTION("""COMPUTED_VALUE"""),1462.3)</f>
        <v>1462.3</v>
      </c>
      <c r="I214" s="4">
        <f>IFERROR(__xludf.DUMMYFUNCTION("""COMPUTED_VALUE"""),45448.64583333333)</f>
        <v>45448.64583</v>
      </c>
      <c r="J214" s="5">
        <f>IFERROR(__xludf.DUMMYFUNCTION("""COMPUTED_VALUE"""),793.05)</f>
        <v>793.05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4">
        <f>IFERROR(__xludf.DUMMYFUNCTION("""COMPUTED_VALUE"""),45449.64583333333)</f>
        <v>45449.64583</v>
      </c>
      <c r="B215" s="5">
        <f>IFERROR(__xludf.DUMMYFUNCTION("""COMPUTED_VALUE"""),791.7)</f>
        <v>791.7</v>
      </c>
      <c r="C215" s="4">
        <f>IFERROR(__xludf.DUMMYFUNCTION("""COMPUTED_VALUE"""),45453.64583333333)</f>
        <v>45453.64583</v>
      </c>
      <c r="D215" s="5">
        <f>IFERROR(__xludf.DUMMYFUNCTION("""COMPUTED_VALUE"""),664.05)</f>
        <v>664.05</v>
      </c>
      <c r="E215" s="4">
        <f>IFERROR(__xludf.DUMMYFUNCTION("""COMPUTED_VALUE"""),45449.64583333333)</f>
        <v>45449.64583</v>
      </c>
      <c r="F215" s="5">
        <f>IFERROR(__xludf.DUMMYFUNCTION("""COMPUTED_VALUE"""),1632.3)</f>
        <v>1632.3</v>
      </c>
      <c r="G215" s="4">
        <f>IFERROR(__xludf.DUMMYFUNCTION("""COMPUTED_VALUE"""),45453.64583333333)</f>
        <v>45453.64583</v>
      </c>
      <c r="H215" s="5">
        <f>IFERROR(__xludf.DUMMYFUNCTION("""COMPUTED_VALUE"""),1468.5)</f>
        <v>1468.5</v>
      </c>
      <c r="I215" s="4">
        <f>IFERROR(__xludf.DUMMYFUNCTION("""COMPUTED_VALUE"""),45449.64583333333)</f>
        <v>45449.64583</v>
      </c>
      <c r="J215" s="5">
        <f>IFERROR(__xludf.DUMMYFUNCTION("""COMPUTED_VALUE"""),800.05)</f>
        <v>800.05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4">
        <f>IFERROR(__xludf.DUMMYFUNCTION("""COMPUTED_VALUE"""),45450.64583333333)</f>
        <v>45450.64583</v>
      </c>
      <c r="B216" s="5">
        <f>IFERROR(__xludf.DUMMYFUNCTION("""COMPUTED_VALUE"""),799.85)</f>
        <v>799.85</v>
      </c>
      <c r="C216" s="4">
        <f>IFERROR(__xludf.DUMMYFUNCTION("""COMPUTED_VALUE"""),45454.64583333333)</f>
        <v>45454.64583</v>
      </c>
      <c r="D216" s="5">
        <f>IFERROR(__xludf.DUMMYFUNCTION("""COMPUTED_VALUE"""),658.1)</f>
        <v>658.1</v>
      </c>
      <c r="E216" s="4">
        <f>IFERROR(__xludf.DUMMYFUNCTION("""COMPUTED_VALUE"""),45450.64583333333)</f>
        <v>45450.64583</v>
      </c>
      <c r="F216" s="5">
        <f>IFERROR(__xludf.DUMMYFUNCTION("""COMPUTED_VALUE"""),1674.95)</f>
        <v>1674.95</v>
      </c>
      <c r="G216" s="4">
        <f>IFERROR(__xludf.DUMMYFUNCTION("""COMPUTED_VALUE"""),45454.64583333333)</f>
        <v>45454.64583</v>
      </c>
      <c r="H216" s="5">
        <f>IFERROR(__xludf.DUMMYFUNCTION("""COMPUTED_VALUE"""),1432.55)</f>
        <v>1432.55</v>
      </c>
      <c r="I216" s="4">
        <f>IFERROR(__xludf.DUMMYFUNCTION("""COMPUTED_VALUE"""),45450.64583333333)</f>
        <v>45450.64583</v>
      </c>
      <c r="J216" s="5">
        <f>IFERROR(__xludf.DUMMYFUNCTION("""COMPUTED_VALUE"""),811.6)</f>
        <v>811.6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4">
        <f>IFERROR(__xludf.DUMMYFUNCTION("""COMPUTED_VALUE"""),45453.64583333333)</f>
        <v>45453.64583</v>
      </c>
      <c r="B217" s="5">
        <f>IFERROR(__xludf.DUMMYFUNCTION("""COMPUTED_VALUE"""),792.2)</f>
        <v>792.2</v>
      </c>
      <c r="C217" s="4">
        <f>IFERROR(__xludf.DUMMYFUNCTION("""COMPUTED_VALUE"""),45455.64583333333)</f>
        <v>45455.64583</v>
      </c>
      <c r="D217" s="5">
        <f>IFERROR(__xludf.DUMMYFUNCTION("""COMPUTED_VALUE"""),665.65)</f>
        <v>665.65</v>
      </c>
      <c r="E217" s="4">
        <f>IFERROR(__xludf.DUMMYFUNCTION("""COMPUTED_VALUE"""),45453.64583333333)</f>
        <v>45453.64583</v>
      </c>
      <c r="F217" s="5">
        <f>IFERROR(__xludf.DUMMYFUNCTION("""COMPUTED_VALUE"""),1735.3)</f>
        <v>1735.3</v>
      </c>
      <c r="G217" s="4">
        <f>IFERROR(__xludf.DUMMYFUNCTION("""COMPUTED_VALUE"""),45455.64583333333)</f>
        <v>45455.64583</v>
      </c>
      <c r="H217" s="5">
        <f>IFERROR(__xludf.DUMMYFUNCTION("""COMPUTED_VALUE"""),1447.65)</f>
        <v>1447.65</v>
      </c>
      <c r="I217" s="4">
        <f>IFERROR(__xludf.DUMMYFUNCTION("""COMPUTED_VALUE"""),45453.64583333333)</f>
        <v>45453.64583</v>
      </c>
      <c r="J217" s="5">
        <f>IFERROR(__xludf.DUMMYFUNCTION("""COMPUTED_VALUE"""),827.05)</f>
        <v>827.05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4">
        <f>IFERROR(__xludf.DUMMYFUNCTION("""COMPUTED_VALUE"""),45454.64583333333)</f>
        <v>45454.64583</v>
      </c>
      <c r="B218" s="5">
        <f>IFERROR(__xludf.DUMMYFUNCTION("""COMPUTED_VALUE"""),780.75)</f>
        <v>780.75</v>
      </c>
      <c r="C218" s="4">
        <f>IFERROR(__xludf.DUMMYFUNCTION("""COMPUTED_VALUE"""),45456.64583333333)</f>
        <v>45456.64583</v>
      </c>
      <c r="D218" s="5">
        <f>IFERROR(__xludf.DUMMYFUNCTION("""COMPUTED_VALUE"""),675.25)</f>
        <v>675.25</v>
      </c>
      <c r="E218" s="4">
        <f>IFERROR(__xludf.DUMMYFUNCTION("""COMPUTED_VALUE"""),45454.64583333333)</f>
        <v>45454.64583</v>
      </c>
      <c r="F218" s="5">
        <f>IFERROR(__xludf.DUMMYFUNCTION("""COMPUTED_VALUE"""),1847.7)</f>
        <v>1847.7</v>
      </c>
      <c r="G218" s="4">
        <f>IFERROR(__xludf.DUMMYFUNCTION("""COMPUTED_VALUE"""),45456.64583333333)</f>
        <v>45456.64583</v>
      </c>
      <c r="H218" s="5">
        <f>IFERROR(__xludf.DUMMYFUNCTION("""COMPUTED_VALUE"""),1455.3)</f>
        <v>1455.3</v>
      </c>
      <c r="I218" s="4">
        <f>IFERROR(__xludf.DUMMYFUNCTION("""COMPUTED_VALUE"""),45454.64583333333)</f>
        <v>45454.64583</v>
      </c>
      <c r="J218" s="5">
        <f>IFERROR(__xludf.DUMMYFUNCTION("""COMPUTED_VALUE"""),826.9)</f>
        <v>826.9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4">
        <f>IFERROR(__xludf.DUMMYFUNCTION("""COMPUTED_VALUE"""),45455.64583333333)</f>
        <v>45455.64583</v>
      </c>
      <c r="B219" s="5">
        <f>IFERROR(__xludf.DUMMYFUNCTION("""COMPUTED_VALUE"""),790.45)</f>
        <v>790.45</v>
      </c>
      <c r="C219" s="4">
        <f>IFERROR(__xludf.DUMMYFUNCTION("""COMPUTED_VALUE"""),45457.64583333333)</f>
        <v>45457.64583</v>
      </c>
      <c r="D219" s="5">
        <f>IFERROR(__xludf.DUMMYFUNCTION("""COMPUTED_VALUE"""),675.75)</f>
        <v>675.75</v>
      </c>
      <c r="E219" s="4">
        <f>IFERROR(__xludf.DUMMYFUNCTION("""COMPUTED_VALUE"""),45455.64583333333)</f>
        <v>45455.64583</v>
      </c>
      <c r="F219" s="5">
        <f>IFERROR(__xludf.DUMMYFUNCTION("""COMPUTED_VALUE"""),1907.45)</f>
        <v>1907.45</v>
      </c>
      <c r="G219" s="4">
        <f>IFERROR(__xludf.DUMMYFUNCTION("""COMPUTED_VALUE"""),45457.64583333333)</f>
        <v>45457.64583</v>
      </c>
      <c r="H219" s="5">
        <f>IFERROR(__xludf.DUMMYFUNCTION("""COMPUTED_VALUE"""),1476.9)</f>
        <v>1476.9</v>
      </c>
      <c r="I219" s="4">
        <f>IFERROR(__xludf.DUMMYFUNCTION("""COMPUTED_VALUE"""),45455.64583333333)</f>
        <v>45455.64583</v>
      </c>
      <c r="J219" s="5">
        <f>IFERROR(__xludf.DUMMYFUNCTION("""COMPUTED_VALUE"""),820.55)</f>
        <v>820.55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4">
        <f>IFERROR(__xludf.DUMMYFUNCTION("""COMPUTED_VALUE"""),45456.64583333333)</f>
        <v>45456.64583</v>
      </c>
      <c r="B220" s="5">
        <f>IFERROR(__xludf.DUMMYFUNCTION("""COMPUTED_VALUE"""),782.15)</f>
        <v>782.15</v>
      </c>
      <c r="C220" s="4">
        <f>IFERROR(__xludf.DUMMYFUNCTION("""COMPUTED_VALUE"""),45461.64583333333)</f>
        <v>45461.64583</v>
      </c>
      <c r="D220" s="5">
        <f>IFERROR(__xludf.DUMMYFUNCTION("""COMPUTED_VALUE"""),690.45)</f>
        <v>690.45</v>
      </c>
      <c r="E220" s="4">
        <f>IFERROR(__xludf.DUMMYFUNCTION("""COMPUTED_VALUE"""),45456.64583333333)</f>
        <v>45456.64583</v>
      </c>
      <c r="F220" s="5">
        <f>IFERROR(__xludf.DUMMYFUNCTION("""COMPUTED_VALUE"""),1837.6)</f>
        <v>1837.6</v>
      </c>
      <c r="G220" s="4">
        <f>IFERROR(__xludf.DUMMYFUNCTION("""COMPUTED_VALUE"""),45461.64583333333)</f>
        <v>45461.64583</v>
      </c>
      <c r="H220" s="5">
        <f>IFERROR(__xludf.DUMMYFUNCTION("""COMPUTED_VALUE"""),1476.9)</f>
        <v>1476.9</v>
      </c>
      <c r="I220" s="4">
        <f>IFERROR(__xludf.DUMMYFUNCTION("""COMPUTED_VALUE"""),45456.64583333333)</f>
        <v>45456.64583</v>
      </c>
      <c r="J220" s="5">
        <f>IFERROR(__xludf.DUMMYFUNCTION("""COMPUTED_VALUE"""),859.6)</f>
        <v>859.6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4">
        <f>IFERROR(__xludf.DUMMYFUNCTION("""COMPUTED_VALUE"""),45457.64583333333)</f>
        <v>45457.64583</v>
      </c>
      <c r="B221" s="5">
        <f>IFERROR(__xludf.DUMMYFUNCTION("""COMPUTED_VALUE"""),802.1)</f>
        <v>802.1</v>
      </c>
      <c r="C221" s="4">
        <f>IFERROR(__xludf.DUMMYFUNCTION("""COMPUTED_VALUE"""),45462.64583333333)</f>
        <v>45462.64583</v>
      </c>
      <c r="D221" s="5">
        <f>IFERROR(__xludf.DUMMYFUNCTION("""COMPUTED_VALUE"""),685.3)</f>
        <v>685.3</v>
      </c>
      <c r="E221" s="4">
        <f>IFERROR(__xludf.DUMMYFUNCTION("""COMPUTED_VALUE"""),45457.64583333333)</f>
        <v>45457.64583</v>
      </c>
      <c r="F221" s="5">
        <f>IFERROR(__xludf.DUMMYFUNCTION("""COMPUTED_VALUE"""),1853.8)</f>
        <v>1853.8</v>
      </c>
      <c r="G221" s="4">
        <f>IFERROR(__xludf.DUMMYFUNCTION("""COMPUTED_VALUE"""),45462.64583333333)</f>
        <v>45462.64583</v>
      </c>
      <c r="H221" s="5">
        <f>IFERROR(__xludf.DUMMYFUNCTION("""COMPUTED_VALUE"""),1515.65)</f>
        <v>1515.65</v>
      </c>
      <c r="I221" s="4">
        <f>IFERROR(__xludf.DUMMYFUNCTION("""COMPUTED_VALUE"""),45457.64583333333)</f>
        <v>45457.64583</v>
      </c>
      <c r="J221" s="5">
        <f>IFERROR(__xludf.DUMMYFUNCTION("""COMPUTED_VALUE"""),854.9)</f>
        <v>854.9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4">
        <f>IFERROR(__xludf.DUMMYFUNCTION("""COMPUTED_VALUE"""),45461.64583333333)</f>
        <v>45461.64583</v>
      </c>
      <c r="B222" s="5">
        <f>IFERROR(__xludf.DUMMYFUNCTION("""COMPUTED_VALUE"""),809.9)</f>
        <v>809.9</v>
      </c>
      <c r="C222" s="4">
        <f>IFERROR(__xludf.DUMMYFUNCTION("""COMPUTED_VALUE"""),45463.64583333333)</f>
        <v>45463.64583</v>
      </c>
      <c r="D222" s="5">
        <f>IFERROR(__xludf.DUMMYFUNCTION("""COMPUTED_VALUE"""),712.5)</f>
        <v>712.5</v>
      </c>
      <c r="E222" s="4">
        <f>IFERROR(__xludf.DUMMYFUNCTION("""COMPUTED_VALUE"""),45461.64583333333)</f>
        <v>45461.64583</v>
      </c>
      <c r="F222" s="5">
        <f>IFERROR(__xludf.DUMMYFUNCTION("""COMPUTED_VALUE"""),1900.45)</f>
        <v>1900.45</v>
      </c>
      <c r="G222" s="4">
        <f>IFERROR(__xludf.DUMMYFUNCTION("""COMPUTED_VALUE"""),45463.64583333333)</f>
        <v>45463.64583</v>
      </c>
      <c r="H222" s="5">
        <f>IFERROR(__xludf.DUMMYFUNCTION("""COMPUTED_VALUE"""),1519.1)</f>
        <v>1519.1</v>
      </c>
      <c r="I222" s="4">
        <f>IFERROR(__xludf.DUMMYFUNCTION("""COMPUTED_VALUE"""),45461.64583333333)</f>
        <v>45461.64583</v>
      </c>
      <c r="J222" s="5">
        <f>IFERROR(__xludf.DUMMYFUNCTION("""COMPUTED_VALUE"""),885.75)</f>
        <v>885.75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4">
        <f>IFERROR(__xludf.DUMMYFUNCTION("""COMPUTED_VALUE"""),45462.64583333333)</f>
        <v>45462.64583</v>
      </c>
      <c r="B223" s="5">
        <f>IFERROR(__xludf.DUMMYFUNCTION("""COMPUTED_VALUE"""),852.9)</f>
        <v>852.9</v>
      </c>
      <c r="C223" s="4">
        <f>IFERROR(__xludf.DUMMYFUNCTION("""COMPUTED_VALUE"""),45464.64583333333)</f>
        <v>45464.64583</v>
      </c>
      <c r="D223" s="5">
        <f>IFERROR(__xludf.DUMMYFUNCTION("""COMPUTED_VALUE"""),708.3)</f>
        <v>708.3</v>
      </c>
      <c r="E223" s="4">
        <f>IFERROR(__xludf.DUMMYFUNCTION("""COMPUTED_VALUE"""),45462.64583333333)</f>
        <v>45462.64583</v>
      </c>
      <c r="F223" s="5">
        <f>IFERROR(__xludf.DUMMYFUNCTION("""COMPUTED_VALUE"""),1935.75)</f>
        <v>1935.75</v>
      </c>
      <c r="G223" s="4">
        <f>IFERROR(__xludf.DUMMYFUNCTION("""COMPUTED_VALUE"""),45464.64583333333)</f>
        <v>45464.64583</v>
      </c>
      <c r="H223" s="5">
        <f>IFERROR(__xludf.DUMMYFUNCTION("""COMPUTED_VALUE"""),1489.55)</f>
        <v>1489.55</v>
      </c>
      <c r="I223" s="4">
        <f>IFERROR(__xludf.DUMMYFUNCTION("""COMPUTED_VALUE"""),45462.64583333333)</f>
        <v>45462.64583</v>
      </c>
      <c r="J223" s="5">
        <f>IFERROR(__xludf.DUMMYFUNCTION("""COMPUTED_VALUE"""),878.65)</f>
        <v>878.65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4">
        <f>IFERROR(__xludf.DUMMYFUNCTION("""COMPUTED_VALUE"""),45463.64583333333)</f>
        <v>45463.64583</v>
      </c>
      <c r="B224" s="5">
        <f>IFERROR(__xludf.DUMMYFUNCTION("""COMPUTED_VALUE"""),841.25)</f>
        <v>841.25</v>
      </c>
      <c r="C224" s="4">
        <f>IFERROR(__xludf.DUMMYFUNCTION("""COMPUTED_VALUE"""),45467.64583333333)</f>
        <v>45467.64583</v>
      </c>
      <c r="D224" s="5">
        <f>IFERROR(__xludf.DUMMYFUNCTION("""COMPUTED_VALUE"""),705.95)</f>
        <v>705.95</v>
      </c>
      <c r="E224" s="4">
        <f>IFERROR(__xludf.DUMMYFUNCTION("""COMPUTED_VALUE"""),45463.64583333333)</f>
        <v>45463.64583</v>
      </c>
      <c r="F224" s="5">
        <f>IFERROR(__xludf.DUMMYFUNCTION("""COMPUTED_VALUE"""),1891.05)</f>
        <v>1891.05</v>
      </c>
      <c r="G224" s="4">
        <f>IFERROR(__xludf.DUMMYFUNCTION("""COMPUTED_VALUE"""),45467.64583333333)</f>
        <v>45467.64583</v>
      </c>
      <c r="H224" s="5">
        <f>IFERROR(__xludf.DUMMYFUNCTION("""COMPUTED_VALUE"""),1478.75)</f>
        <v>1478.75</v>
      </c>
      <c r="I224" s="4">
        <f>IFERROR(__xludf.DUMMYFUNCTION("""COMPUTED_VALUE"""),45463.64583333333)</f>
        <v>45463.64583</v>
      </c>
      <c r="J224" s="5">
        <f>IFERROR(__xludf.DUMMYFUNCTION("""COMPUTED_VALUE"""),868.05)</f>
        <v>868.05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4">
        <f>IFERROR(__xludf.DUMMYFUNCTION("""COMPUTED_VALUE"""),45464.64583333333)</f>
        <v>45464.64583</v>
      </c>
      <c r="B225" s="5">
        <f>IFERROR(__xludf.DUMMYFUNCTION("""COMPUTED_VALUE"""),837.6)</f>
        <v>837.6</v>
      </c>
      <c r="C225" s="4">
        <f>IFERROR(__xludf.DUMMYFUNCTION("""COMPUTED_VALUE"""),45468.64583333333)</f>
        <v>45468.64583</v>
      </c>
      <c r="D225" s="5">
        <f>IFERROR(__xludf.DUMMYFUNCTION("""COMPUTED_VALUE"""),695.2)</f>
        <v>695.2</v>
      </c>
      <c r="E225" s="4">
        <f>IFERROR(__xludf.DUMMYFUNCTION("""COMPUTED_VALUE"""),45464.64583333333)</f>
        <v>45464.64583</v>
      </c>
      <c r="F225" s="5">
        <f>IFERROR(__xludf.DUMMYFUNCTION("""COMPUTED_VALUE"""),1914.7)</f>
        <v>1914.7</v>
      </c>
      <c r="G225" s="4">
        <f>IFERROR(__xludf.DUMMYFUNCTION("""COMPUTED_VALUE"""),45468.64583333333)</f>
        <v>45468.64583</v>
      </c>
      <c r="H225" s="5">
        <f>IFERROR(__xludf.DUMMYFUNCTION("""COMPUTED_VALUE"""),1494.9)</f>
        <v>1494.9</v>
      </c>
      <c r="I225" s="4">
        <f>IFERROR(__xludf.DUMMYFUNCTION("""COMPUTED_VALUE"""),45464.64583333333)</f>
        <v>45464.64583</v>
      </c>
      <c r="J225" s="5">
        <f>IFERROR(__xludf.DUMMYFUNCTION("""COMPUTED_VALUE"""),863.2)</f>
        <v>863.2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4">
        <f>IFERROR(__xludf.DUMMYFUNCTION("""COMPUTED_VALUE"""),45467.64583333333)</f>
        <v>45467.64583</v>
      </c>
      <c r="B226" s="5">
        <f>IFERROR(__xludf.DUMMYFUNCTION("""COMPUTED_VALUE"""),848.45)</f>
        <v>848.45</v>
      </c>
      <c r="C226" s="4">
        <f>IFERROR(__xludf.DUMMYFUNCTION("""COMPUTED_VALUE"""),45469.64583333333)</f>
        <v>45469.64583</v>
      </c>
      <c r="D226" s="5">
        <f>IFERROR(__xludf.DUMMYFUNCTION("""COMPUTED_VALUE"""),694.55)</f>
        <v>694.55</v>
      </c>
      <c r="E226" s="4">
        <f>IFERROR(__xludf.DUMMYFUNCTION("""COMPUTED_VALUE"""),45467.64583333333)</f>
        <v>45467.64583</v>
      </c>
      <c r="F226" s="5">
        <f>IFERROR(__xludf.DUMMYFUNCTION("""COMPUTED_VALUE"""),1879.4)</f>
        <v>1879.4</v>
      </c>
      <c r="G226" s="4">
        <f>IFERROR(__xludf.DUMMYFUNCTION("""COMPUTED_VALUE"""),45469.64583333333)</f>
        <v>45469.64583</v>
      </c>
      <c r="H226" s="5">
        <f>IFERROR(__xludf.DUMMYFUNCTION("""COMPUTED_VALUE"""),1504.8)</f>
        <v>1504.8</v>
      </c>
      <c r="I226" s="4">
        <f>IFERROR(__xludf.DUMMYFUNCTION("""COMPUTED_VALUE"""),45467.64583333333)</f>
        <v>45467.64583</v>
      </c>
      <c r="J226" s="5">
        <f>IFERROR(__xludf.DUMMYFUNCTION("""COMPUTED_VALUE"""),879.15)</f>
        <v>879.15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4">
        <f>IFERROR(__xludf.DUMMYFUNCTION("""COMPUTED_VALUE"""),45468.64583333333)</f>
        <v>45468.64583</v>
      </c>
      <c r="B227" s="5">
        <f>IFERROR(__xludf.DUMMYFUNCTION("""COMPUTED_VALUE"""),836.6)</f>
        <v>836.6</v>
      </c>
      <c r="C227" s="4">
        <f>IFERROR(__xludf.DUMMYFUNCTION("""COMPUTED_VALUE"""),45470.64583333333)</f>
        <v>45470.64583</v>
      </c>
      <c r="D227" s="5">
        <f>IFERROR(__xludf.DUMMYFUNCTION("""COMPUTED_VALUE"""),687.2)</f>
        <v>687.2</v>
      </c>
      <c r="E227" s="4">
        <f>IFERROR(__xludf.DUMMYFUNCTION("""COMPUTED_VALUE"""),45468.64583333333)</f>
        <v>45468.64583</v>
      </c>
      <c r="F227" s="5">
        <f>IFERROR(__xludf.DUMMYFUNCTION("""COMPUTED_VALUE"""),1855.15)</f>
        <v>1855.15</v>
      </c>
      <c r="G227" s="4">
        <f>IFERROR(__xludf.DUMMYFUNCTION("""COMPUTED_VALUE"""),45470.64583333333)</f>
        <v>45470.64583</v>
      </c>
      <c r="H227" s="5">
        <f>IFERROR(__xludf.DUMMYFUNCTION("""COMPUTED_VALUE"""),1505.65)</f>
        <v>1505.65</v>
      </c>
      <c r="I227" s="4">
        <f>IFERROR(__xludf.DUMMYFUNCTION("""COMPUTED_VALUE"""),45468.64583333333)</f>
        <v>45468.64583</v>
      </c>
      <c r="J227" s="5">
        <f>IFERROR(__xludf.DUMMYFUNCTION("""COMPUTED_VALUE"""),884.35)</f>
        <v>884.35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4">
        <f>IFERROR(__xludf.DUMMYFUNCTION("""COMPUTED_VALUE"""),45469.64583333333)</f>
        <v>45469.64583</v>
      </c>
      <c r="B228" s="5">
        <f>IFERROR(__xludf.DUMMYFUNCTION("""COMPUTED_VALUE"""),889.2)</f>
        <v>889.2</v>
      </c>
      <c r="C228" s="4">
        <f>IFERROR(__xludf.DUMMYFUNCTION("""COMPUTED_VALUE"""),45471.64583333333)</f>
        <v>45471.64583</v>
      </c>
      <c r="D228" s="5">
        <f>IFERROR(__xludf.DUMMYFUNCTION("""COMPUTED_VALUE"""),686.25)</f>
        <v>686.25</v>
      </c>
      <c r="E228" s="4">
        <f>IFERROR(__xludf.DUMMYFUNCTION("""COMPUTED_VALUE"""),45469.64583333333)</f>
        <v>45469.64583</v>
      </c>
      <c r="F228" s="5">
        <f>IFERROR(__xludf.DUMMYFUNCTION("""COMPUTED_VALUE"""),1869.5)</f>
        <v>1869.5</v>
      </c>
      <c r="G228" s="4">
        <f>IFERROR(__xludf.DUMMYFUNCTION("""COMPUTED_VALUE"""),45471.64583333333)</f>
        <v>45471.64583</v>
      </c>
      <c r="H228" s="5">
        <f>IFERROR(__xludf.DUMMYFUNCTION("""COMPUTED_VALUE"""),1486.9)</f>
        <v>1486.9</v>
      </c>
      <c r="I228" s="4">
        <f>IFERROR(__xludf.DUMMYFUNCTION("""COMPUTED_VALUE"""),45469.64583333333)</f>
        <v>45469.64583</v>
      </c>
      <c r="J228" s="5">
        <f>IFERROR(__xludf.DUMMYFUNCTION("""COMPUTED_VALUE"""),908.85)</f>
        <v>908.85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4">
        <f>IFERROR(__xludf.DUMMYFUNCTION("""COMPUTED_VALUE"""),45470.64583333333)</f>
        <v>45470.64583</v>
      </c>
      <c r="B229" s="5">
        <f>IFERROR(__xludf.DUMMYFUNCTION("""COMPUTED_VALUE"""),934.7)</f>
        <v>934.7</v>
      </c>
      <c r="C229" s="4">
        <f>IFERROR(__xludf.DUMMYFUNCTION("""COMPUTED_VALUE"""),45474.64583333333)</f>
        <v>45474.64583</v>
      </c>
      <c r="D229" s="5">
        <f>IFERROR(__xludf.DUMMYFUNCTION("""COMPUTED_VALUE"""),704.85)</f>
        <v>704.85</v>
      </c>
      <c r="E229" s="4">
        <f>IFERROR(__xludf.DUMMYFUNCTION("""COMPUTED_VALUE"""),45470.64583333333)</f>
        <v>45470.64583</v>
      </c>
      <c r="F229" s="5">
        <f>IFERROR(__xludf.DUMMYFUNCTION("""COMPUTED_VALUE"""),1872.5)</f>
        <v>1872.5</v>
      </c>
      <c r="G229" s="4">
        <f>IFERROR(__xludf.DUMMYFUNCTION("""COMPUTED_VALUE"""),45474.64583333333)</f>
        <v>45474.64583</v>
      </c>
      <c r="H229" s="5">
        <f>IFERROR(__xludf.DUMMYFUNCTION("""COMPUTED_VALUE"""),1460.5)</f>
        <v>1460.5</v>
      </c>
      <c r="I229" s="4">
        <f>IFERROR(__xludf.DUMMYFUNCTION("""COMPUTED_VALUE"""),45470.64583333333)</f>
        <v>45470.64583</v>
      </c>
      <c r="J229" s="5">
        <f>IFERROR(__xludf.DUMMYFUNCTION("""COMPUTED_VALUE"""),894.45)</f>
        <v>894.45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4">
        <f>IFERROR(__xludf.DUMMYFUNCTION("""COMPUTED_VALUE"""),45471.64583333333)</f>
        <v>45471.64583</v>
      </c>
      <c r="B230" s="5">
        <f>IFERROR(__xludf.DUMMYFUNCTION("""COMPUTED_VALUE"""),980.15)</f>
        <v>980.15</v>
      </c>
      <c r="C230" s="4">
        <f>IFERROR(__xludf.DUMMYFUNCTION("""COMPUTED_VALUE"""),45475.64583333333)</f>
        <v>45475.64583</v>
      </c>
      <c r="D230" s="5">
        <f>IFERROR(__xludf.DUMMYFUNCTION("""COMPUTED_VALUE"""),711.0)</f>
        <v>711</v>
      </c>
      <c r="E230" s="4">
        <f>IFERROR(__xludf.DUMMYFUNCTION("""COMPUTED_VALUE"""),45471.64583333333)</f>
        <v>45471.64583</v>
      </c>
      <c r="F230" s="5">
        <f>IFERROR(__xludf.DUMMYFUNCTION("""COMPUTED_VALUE"""),1853.1)</f>
        <v>1853.1</v>
      </c>
      <c r="G230" s="4">
        <f>IFERROR(__xludf.DUMMYFUNCTION("""COMPUTED_VALUE"""),45475.64583333333)</f>
        <v>45475.64583</v>
      </c>
      <c r="H230" s="5">
        <f>IFERROR(__xludf.DUMMYFUNCTION("""COMPUTED_VALUE"""),1486.95)</f>
        <v>1486.95</v>
      </c>
      <c r="I230" s="4">
        <f>IFERROR(__xludf.DUMMYFUNCTION("""COMPUTED_VALUE"""),45471.64583333333)</f>
        <v>45471.64583</v>
      </c>
      <c r="J230" s="5">
        <f>IFERROR(__xludf.DUMMYFUNCTION("""COMPUTED_VALUE"""),922.45)</f>
        <v>922.45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4">
        <f>IFERROR(__xludf.DUMMYFUNCTION("""COMPUTED_VALUE"""),45474.64583333333)</f>
        <v>45474.64583</v>
      </c>
      <c r="B231" s="5">
        <f>IFERROR(__xludf.DUMMYFUNCTION("""COMPUTED_VALUE"""),973.0)</f>
        <v>973</v>
      </c>
      <c r="C231" s="4">
        <f>IFERROR(__xludf.DUMMYFUNCTION("""COMPUTED_VALUE"""),45476.64583333333)</f>
        <v>45476.64583</v>
      </c>
      <c r="D231" s="5">
        <f>IFERROR(__xludf.DUMMYFUNCTION("""COMPUTED_VALUE"""),714.4)</f>
        <v>714.4</v>
      </c>
      <c r="E231" s="4">
        <f>IFERROR(__xludf.DUMMYFUNCTION("""COMPUTED_VALUE"""),45474.64583333333)</f>
        <v>45474.64583</v>
      </c>
      <c r="F231" s="5">
        <f>IFERROR(__xludf.DUMMYFUNCTION("""COMPUTED_VALUE"""),1855.05)</f>
        <v>1855.05</v>
      </c>
      <c r="G231" s="4">
        <f>IFERROR(__xludf.DUMMYFUNCTION("""COMPUTED_VALUE"""),45476.64583333333)</f>
        <v>45476.64583</v>
      </c>
      <c r="H231" s="5">
        <f>IFERROR(__xludf.DUMMYFUNCTION("""COMPUTED_VALUE"""),1526.55)</f>
        <v>1526.55</v>
      </c>
      <c r="I231" s="4">
        <f>IFERROR(__xludf.DUMMYFUNCTION("""COMPUTED_VALUE"""),45474.64583333333)</f>
        <v>45474.64583</v>
      </c>
      <c r="J231" s="5">
        <f>IFERROR(__xludf.DUMMYFUNCTION("""COMPUTED_VALUE"""),927.0)</f>
        <v>927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4">
        <f>IFERROR(__xludf.DUMMYFUNCTION("""COMPUTED_VALUE"""),45475.64583333333)</f>
        <v>45475.64583</v>
      </c>
      <c r="B232" s="5">
        <f>IFERROR(__xludf.DUMMYFUNCTION("""COMPUTED_VALUE"""),952.65)</f>
        <v>952.65</v>
      </c>
      <c r="C232" s="4">
        <f>IFERROR(__xludf.DUMMYFUNCTION("""COMPUTED_VALUE"""),45477.64583333333)</f>
        <v>45477.64583</v>
      </c>
      <c r="D232" s="5">
        <f>IFERROR(__xludf.DUMMYFUNCTION("""COMPUTED_VALUE"""),718.45)</f>
        <v>718.45</v>
      </c>
      <c r="E232" s="4">
        <f>IFERROR(__xludf.DUMMYFUNCTION("""COMPUTED_VALUE"""),45475.64583333333)</f>
        <v>45475.64583</v>
      </c>
      <c r="F232" s="5">
        <f>IFERROR(__xludf.DUMMYFUNCTION("""COMPUTED_VALUE"""),1859.55)</f>
        <v>1859.55</v>
      </c>
      <c r="G232" s="4">
        <f>IFERROR(__xludf.DUMMYFUNCTION("""COMPUTED_VALUE"""),45477.64583333333)</f>
        <v>45477.64583</v>
      </c>
      <c r="H232" s="5">
        <f>IFERROR(__xludf.DUMMYFUNCTION("""COMPUTED_VALUE"""),1525.65)</f>
        <v>1525.65</v>
      </c>
      <c r="I232" s="4">
        <f>IFERROR(__xludf.DUMMYFUNCTION("""COMPUTED_VALUE"""),45475.64583333333)</f>
        <v>45475.64583</v>
      </c>
      <c r="J232" s="5">
        <f>IFERROR(__xludf.DUMMYFUNCTION("""COMPUTED_VALUE"""),912.9)</f>
        <v>912.9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4">
        <f>IFERROR(__xludf.DUMMYFUNCTION("""COMPUTED_VALUE"""),45476.64583333333)</f>
        <v>45476.64583</v>
      </c>
      <c r="B233" s="5">
        <f>IFERROR(__xludf.DUMMYFUNCTION("""COMPUTED_VALUE"""),943.15)</f>
        <v>943.15</v>
      </c>
      <c r="C233" s="4">
        <f>IFERROR(__xludf.DUMMYFUNCTION("""COMPUTED_VALUE"""),45478.64583333333)</f>
        <v>45478.64583</v>
      </c>
      <c r="D233" s="5">
        <f>IFERROR(__xludf.DUMMYFUNCTION("""COMPUTED_VALUE"""),721.9)</f>
        <v>721.9</v>
      </c>
      <c r="E233" s="4">
        <f>IFERROR(__xludf.DUMMYFUNCTION("""COMPUTED_VALUE"""),45476.64583333333)</f>
        <v>45476.64583</v>
      </c>
      <c r="F233" s="5">
        <f>IFERROR(__xludf.DUMMYFUNCTION("""COMPUTED_VALUE"""),1859.0)</f>
        <v>1859</v>
      </c>
      <c r="G233" s="4">
        <f>IFERROR(__xludf.DUMMYFUNCTION("""COMPUTED_VALUE"""),45478.64583333333)</f>
        <v>45478.64583</v>
      </c>
      <c r="H233" s="5">
        <f>IFERROR(__xludf.DUMMYFUNCTION("""COMPUTED_VALUE"""),1492.3)</f>
        <v>1492.3</v>
      </c>
      <c r="I233" s="4">
        <f>IFERROR(__xludf.DUMMYFUNCTION("""COMPUTED_VALUE"""),45476.64583333333)</f>
        <v>45476.64583</v>
      </c>
      <c r="J233" s="5">
        <f>IFERROR(__xludf.DUMMYFUNCTION("""COMPUTED_VALUE"""),920.95)</f>
        <v>920.95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4">
        <f>IFERROR(__xludf.DUMMYFUNCTION("""COMPUTED_VALUE"""),45477.64583333333)</f>
        <v>45477.64583</v>
      </c>
      <c r="B234" s="5">
        <f>IFERROR(__xludf.DUMMYFUNCTION("""COMPUTED_VALUE"""),927.3)</f>
        <v>927.3</v>
      </c>
      <c r="C234" s="4">
        <f>IFERROR(__xludf.DUMMYFUNCTION("""COMPUTED_VALUE"""),45481.64583333333)</f>
        <v>45481.64583</v>
      </c>
      <c r="D234" s="5">
        <f>IFERROR(__xludf.DUMMYFUNCTION("""COMPUTED_VALUE"""),708.4)</f>
        <v>708.4</v>
      </c>
      <c r="E234" s="4">
        <f>IFERROR(__xludf.DUMMYFUNCTION("""COMPUTED_VALUE"""),45477.64583333333)</f>
        <v>45477.64583</v>
      </c>
      <c r="F234" s="5">
        <f>IFERROR(__xludf.DUMMYFUNCTION("""COMPUTED_VALUE"""),1794.85)</f>
        <v>1794.85</v>
      </c>
      <c r="G234" s="4">
        <f>IFERROR(__xludf.DUMMYFUNCTION("""COMPUTED_VALUE"""),45481.64583333333)</f>
        <v>45481.64583</v>
      </c>
      <c r="H234" s="5">
        <f>IFERROR(__xludf.DUMMYFUNCTION("""COMPUTED_VALUE"""),1461.05)</f>
        <v>1461.05</v>
      </c>
      <c r="I234" s="4">
        <f>IFERROR(__xludf.DUMMYFUNCTION("""COMPUTED_VALUE"""),45477.64583333333)</f>
        <v>45477.64583</v>
      </c>
      <c r="J234" s="5">
        <f>IFERROR(__xludf.DUMMYFUNCTION("""COMPUTED_VALUE"""),926.9)</f>
        <v>926.9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4">
        <f>IFERROR(__xludf.DUMMYFUNCTION("""COMPUTED_VALUE"""),45478.64583333333)</f>
        <v>45478.64583</v>
      </c>
      <c r="B235" s="5">
        <f>IFERROR(__xludf.DUMMYFUNCTION("""COMPUTED_VALUE"""),964.7)</f>
        <v>964.7</v>
      </c>
      <c r="C235" s="4">
        <f>IFERROR(__xludf.DUMMYFUNCTION("""COMPUTED_VALUE"""),45482.64583333333)</f>
        <v>45482.64583</v>
      </c>
      <c r="D235" s="5">
        <f>IFERROR(__xludf.DUMMYFUNCTION("""COMPUTED_VALUE"""),705.3)</f>
        <v>705.3</v>
      </c>
      <c r="E235" s="4">
        <f>IFERROR(__xludf.DUMMYFUNCTION("""COMPUTED_VALUE"""),45478.64583333333)</f>
        <v>45478.64583</v>
      </c>
      <c r="F235" s="5">
        <f>IFERROR(__xludf.DUMMYFUNCTION("""COMPUTED_VALUE"""),1779.05)</f>
        <v>1779.05</v>
      </c>
      <c r="G235" s="4">
        <f>IFERROR(__xludf.DUMMYFUNCTION("""COMPUTED_VALUE"""),45482.64583333333)</f>
        <v>45482.64583</v>
      </c>
      <c r="H235" s="5">
        <f>IFERROR(__xludf.DUMMYFUNCTION("""COMPUTED_VALUE"""),1464.2)</f>
        <v>1464.2</v>
      </c>
      <c r="I235" s="4">
        <f>IFERROR(__xludf.DUMMYFUNCTION("""COMPUTED_VALUE"""),45478.64583333333)</f>
        <v>45478.64583</v>
      </c>
      <c r="J235" s="5">
        <f>IFERROR(__xludf.DUMMYFUNCTION("""COMPUTED_VALUE"""),917.3)</f>
        <v>917.3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4">
        <f>IFERROR(__xludf.DUMMYFUNCTION("""COMPUTED_VALUE"""),45481.64583333333)</f>
        <v>45481.64583</v>
      </c>
      <c r="B236" s="5">
        <f>IFERROR(__xludf.DUMMYFUNCTION("""COMPUTED_VALUE"""),981.4)</f>
        <v>981.4</v>
      </c>
      <c r="C236" s="4">
        <f>IFERROR(__xludf.DUMMYFUNCTION("""COMPUTED_VALUE"""),45483.64583333333)</f>
        <v>45483.64583</v>
      </c>
      <c r="D236" s="5">
        <f>IFERROR(__xludf.DUMMYFUNCTION("""COMPUTED_VALUE"""),700.6)</f>
        <v>700.6</v>
      </c>
      <c r="E236" s="4">
        <f>IFERROR(__xludf.DUMMYFUNCTION("""COMPUTED_VALUE"""),45481.64583333333)</f>
        <v>45481.64583</v>
      </c>
      <c r="F236" s="5">
        <f>IFERROR(__xludf.DUMMYFUNCTION("""COMPUTED_VALUE"""),1797.15)</f>
        <v>1797.15</v>
      </c>
      <c r="G236" s="4">
        <f>IFERROR(__xludf.DUMMYFUNCTION("""COMPUTED_VALUE"""),45483.64583333333)</f>
        <v>45483.64583</v>
      </c>
      <c r="H236" s="5">
        <f>IFERROR(__xludf.DUMMYFUNCTION("""COMPUTED_VALUE"""),1421.5)</f>
        <v>1421.5</v>
      </c>
      <c r="I236" s="4">
        <f>IFERROR(__xludf.DUMMYFUNCTION("""COMPUTED_VALUE"""),45481.64583333333)</f>
        <v>45481.64583</v>
      </c>
      <c r="J236" s="5">
        <f>IFERROR(__xludf.DUMMYFUNCTION("""COMPUTED_VALUE"""),908.75)</f>
        <v>908.75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4">
        <f>IFERROR(__xludf.DUMMYFUNCTION("""COMPUTED_VALUE"""),45482.64583333333)</f>
        <v>45482.64583</v>
      </c>
      <c r="B237" s="5">
        <f>IFERROR(__xludf.DUMMYFUNCTION("""COMPUTED_VALUE"""),996.85)</f>
        <v>996.85</v>
      </c>
      <c r="C237" s="4">
        <f>IFERROR(__xludf.DUMMYFUNCTION("""COMPUTED_VALUE"""),45484.64583333333)</f>
        <v>45484.64583</v>
      </c>
      <c r="D237" s="5">
        <f>IFERROR(__xludf.DUMMYFUNCTION("""COMPUTED_VALUE"""),701.85)</f>
        <v>701.85</v>
      </c>
      <c r="E237" s="4">
        <f>IFERROR(__xludf.DUMMYFUNCTION("""COMPUTED_VALUE"""),45482.64583333333)</f>
        <v>45482.64583</v>
      </c>
      <c r="F237" s="5">
        <f>IFERROR(__xludf.DUMMYFUNCTION("""COMPUTED_VALUE"""),1800.4)</f>
        <v>1800.4</v>
      </c>
      <c r="G237" s="4">
        <f>IFERROR(__xludf.DUMMYFUNCTION("""COMPUTED_VALUE"""),45484.64583333333)</f>
        <v>45484.64583</v>
      </c>
      <c r="H237" s="5">
        <f>IFERROR(__xludf.DUMMYFUNCTION("""COMPUTED_VALUE"""),1423.9)</f>
        <v>1423.9</v>
      </c>
      <c r="I237" s="4">
        <f>IFERROR(__xludf.DUMMYFUNCTION("""COMPUTED_VALUE"""),45482.64583333333)</f>
        <v>45482.64583</v>
      </c>
      <c r="J237" s="5">
        <f>IFERROR(__xludf.DUMMYFUNCTION("""COMPUTED_VALUE"""),896.8)</f>
        <v>896.8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4">
        <f>IFERROR(__xludf.DUMMYFUNCTION("""COMPUTED_VALUE"""),45483.64583333333)</f>
        <v>45483.64583</v>
      </c>
      <c r="B238" s="5">
        <f>IFERROR(__xludf.DUMMYFUNCTION("""COMPUTED_VALUE"""),1008.2)</f>
        <v>1008.2</v>
      </c>
      <c r="C238" s="4">
        <f>IFERROR(__xludf.DUMMYFUNCTION("""COMPUTED_VALUE"""),45485.64583333333)</f>
        <v>45485.64583</v>
      </c>
      <c r="D238" s="5">
        <f>IFERROR(__xludf.DUMMYFUNCTION("""COMPUTED_VALUE"""),706.1)</f>
        <v>706.1</v>
      </c>
      <c r="E238" s="4">
        <f>IFERROR(__xludf.DUMMYFUNCTION("""COMPUTED_VALUE"""),45483.64583333333)</f>
        <v>45483.64583</v>
      </c>
      <c r="F238" s="5">
        <f>IFERROR(__xludf.DUMMYFUNCTION("""COMPUTED_VALUE"""),1801.5)</f>
        <v>1801.5</v>
      </c>
      <c r="G238" s="4">
        <f>IFERROR(__xludf.DUMMYFUNCTION("""COMPUTED_VALUE"""),45485.64583333333)</f>
        <v>45485.64583</v>
      </c>
      <c r="H238" s="5">
        <f>IFERROR(__xludf.DUMMYFUNCTION("""COMPUTED_VALUE"""),1405.1)</f>
        <v>1405.1</v>
      </c>
      <c r="I238" s="4">
        <f>IFERROR(__xludf.DUMMYFUNCTION("""COMPUTED_VALUE"""),45483.64583333333)</f>
        <v>45483.64583</v>
      </c>
      <c r="J238" s="5">
        <f>IFERROR(__xludf.DUMMYFUNCTION("""COMPUTED_VALUE"""),899.6)</f>
        <v>899.6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4">
        <f>IFERROR(__xludf.DUMMYFUNCTION("""COMPUTED_VALUE"""),45484.64583333333)</f>
        <v>45484.64583</v>
      </c>
      <c r="B239" s="5">
        <f>IFERROR(__xludf.DUMMYFUNCTION("""COMPUTED_VALUE"""),968.7)</f>
        <v>968.7</v>
      </c>
      <c r="C239" s="4">
        <f>IFERROR(__xludf.DUMMYFUNCTION("""COMPUTED_VALUE"""),45488.64583333333)</f>
        <v>45488.64583</v>
      </c>
      <c r="D239" s="5">
        <f>IFERROR(__xludf.DUMMYFUNCTION("""COMPUTED_VALUE"""),709.5)</f>
        <v>709.5</v>
      </c>
      <c r="E239" s="4">
        <f>IFERROR(__xludf.DUMMYFUNCTION("""COMPUTED_VALUE"""),45484.64583333333)</f>
        <v>45484.64583</v>
      </c>
      <c r="F239" s="5">
        <f>IFERROR(__xludf.DUMMYFUNCTION("""COMPUTED_VALUE"""),1789.9)</f>
        <v>1789.9</v>
      </c>
      <c r="G239" s="4">
        <f>IFERROR(__xludf.DUMMYFUNCTION("""COMPUTED_VALUE"""),45488.64583333333)</f>
        <v>45488.64583</v>
      </c>
      <c r="H239" s="5">
        <f>IFERROR(__xludf.DUMMYFUNCTION("""COMPUTED_VALUE"""),1447.25)</f>
        <v>1447.25</v>
      </c>
      <c r="I239" s="4">
        <f>IFERROR(__xludf.DUMMYFUNCTION("""COMPUTED_VALUE"""),45484.64583333333)</f>
        <v>45484.64583</v>
      </c>
      <c r="J239" s="5">
        <f>IFERROR(__xludf.DUMMYFUNCTION("""COMPUTED_VALUE"""),899.5)</f>
        <v>899.5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4">
        <f>IFERROR(__xludf.DUMMYFUNCTION("""COMPUTED_VALUE"""),45485.64583333333)</f>
        <v>45485.64583</v>
      </c>
      <c r="B240" s="5">
        <f>IFERROR(__xludf.DUMMYFUNCTION("""COMPUTED_VALUE"""),936.55)</f>
        <v>936.55</v>
      </c>
      <c r="C240" s="4">
        <f>IFERROR(__xludf.DUMMYFUNCTION("""COMPUTED_VALUE"""),45489.64583333333)</f>
        <v>45489.64583</v>
      </c>
      <c r="D240" s="5">
        <f>IFERROR(__xludf.DUMMYFUNCTION("""COMPUTED_VALUE"""),704.25)</f>
        <v>704.25</v>
      </c>
      <c r="E240" s="4">
        <f>IFERROR(__xludf.DUMMYFUNCTION("""COMPUTED_VALUE"""),45485.64583333333)</f>
        <v>45485.64583</v>
      </c>
      <c r="F240" s="5">
        <f>IFERROR(__xludf.DUMMYFUNCTION("""COMPUTED_VALUE"""),1778.0)</f>
        <v>1778</v>
      </c>
      <c r="G240" s="4">
        <f>IFERROR(__xludf.DUMMYFUNCTION("""COMPUTED_VALUE"""),45489.64583333333)</f>
        <v>45489.64583</v>
      </c>
      <c r="H240" s="5">
        <f>IFERROR(__xludf.DUMMYFUNCTION("""COMPUTED_VALUE"""),1444.25)</f>
        <v>1444.25</v>
      </c>
      <c r="I240" s="4">
        <f>IFERROR(__xludf.DUMMYFUNCTION("""COMPUTED_VALUE"""),45485.64583333333)</f>
        <v>45485.64583</v>
      </c>
      <c r="J240" s="5">
        <f>IFERROR(__xludf.DUMMYFUNCTION("""COMPUTED_VALUE"""),886.4)</f>
        <v>886.4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4">
        <f>IFERROR(__xludf.DUMMYFUNCTION("""COMPUTED_VALUE"""),45488.64583333333)</f>
        <v>45488.64583</v>
      </c>
      <c r="B241" s="5">
        <f>IFERROR(__xludf.DUMMYFUNCTION("""COMPUTED_VALUE"""),987.4)</f>
        <v>987.4</v>
      </c>
      <c r="C241" s="4">
        <f>IFERROR(__xludf.DUMMYFUNCTION("""COMPUTED_VALUE"""),45491.64583333333)</f>
        <v>45491.64583</v>
      </c>
      <c r="D241" s="5">
        <f>IFERROR(__xludf.DUMMYFUNCTION("""COMPUTED_VALUE"""),704.15)</f>
        <v>704.15</v>
      </c>
      <c r="E241" s="4">
        <f>IFERROR(__xludf.DUMMYFUNCTION("""COMPUTED_VALUE"""),45488.64583333333)</f>
        <v>45488.64583</v>
      </c>
      <c r="F241" s="5">
        <f>IFERROR(__xludf.DUMMYFUNCTION("""COMPUTED_VALUE"""),1782.8)</f>
        <v>1782.8</v>
      </c>
      <c r="G241" s="4">
        <f>IFERROR(__xludf.DUMMYFUNCTION("""COMPUTED_VALUE"""),45491.64583333333)</f>
        <v>45491.64583</v>
      </c>
      <c r="H241" s="5">
        <f>IFERROR(__xludf.DUMMYFUNCTION("""COMPUTED_VALUE"""),1411.45)</f>
        <v>1411.45</v>
      </c>
      <c r="I241" s="4">
        <f>IFERROR(__xludf.DUMMYFUNCTION("""COMPUTED_VALUE"""),45488.64583333333)</f>
        <v>45488.64583</v>
      </c>
      <c r="J241" s="5">
        <f>IFERROR(__xludf.DUMMYFUNCTION("""COMPUTED_VALUE"""),888.4)</f>
        <v>888.4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4">
        <f>IFERROR(__xludf.DUMMYFUNCTION("""COMPUTED_VALUE"""),45489.64583333333)</f>
        <v>45489.64583</v>
      </c>
      <c r="B242" s="5">
        <f>IFERROR(__xludf.DUMMYFUNCTION("""COMPUTED_VALUE"""),980.75)</f>
        <v>980.75</v>
      </c>
      <c r="C242" s="4">
        <f>IFERROR(__xludf.DUMMYFUNCTION("""COMPUTED_VALUE"""),45492.64583333333)</f>
        <v>45492.64583</v>
      </c>
      <c r="D242" s="5">
        <f>IFERROR(__xludf.DUMMYFUNCTION("""COMPUTED_VALUE"""),671.35)</f>
        <v>671.35</v>
      </c>
      <c r="E242" s="4">
        <f>IFERROR(__xludf.DUMMYFUNCTION("""COMPUTED_VALUE"""),45489.64583333333)</f>
        <v>45489.64583</v>
      </c>
      <c r="F242" s="5">
        <f>IFERROR(__xludf.DUMMYFUNCTION("""COMPUTED_VALUE"""),1788.3)</f>
        <v>1788.3</v>
      </c>
      <c r="G242" s="4">
        <f>IFERROR(__xludf.DUMMYFUNCTION("""COMPUTED_VALUE"""),45492.64583333333)</f>
        <v>45492.64583</v>
      </c>
      <c r="H242" s="5">
        <f>IFERROR(__xludf.DUMMYFUNCTION("""COMPUTED_VALUE"""),1368.2)</f>
        <v>1368.2</v>
      </c>
      <c r="I242" s="4">
        <f>IFERROR(__xludf.DUMMYFUNCTION("""COMPUTED_VALUE"""),45489.64583333333)</f>
        <v>45489.64583</v>
      </c>
      <c r="J242" s="5">
        <f>IFERROR(__xludf.DUMMYFUNCTION("""COMPUTED_VALUE"""),890.1)</f>
        <v>890.1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4">
        <f>IFERROR(__xludf.DUMMYFUNCTION("""COMPUTED_VALUE"""),45491.64583333333)</f>
        <v>45491.64583</v>
      </c>
      <c r="B243" s="5">
        <f>IFERROR(__xludf.DUMMYFUNCTION("""COMPUTED_VALUE"""),983.9)</f>
        <v>983.9</v>
      </c>
      <c r="C243" s="1"/>
      <c r="D243" s="1"/>
      <c r="E243" s="4">
        <f>IFERROR(__xludf.DUMMYFUNCTION("""COMPUTED_VALUE"""),45491.64583333333)</f>
        <v>45491.64583</v>
      </c>
      <c r="F243" s="5">
        <f>IFERROR(__xludf.DUMMYFUNCTION("""COMPUTED_VALUE"""),1775.3)</f>
        <v>1775.3</v>
      </c>
      <c r="G243" s="1"/>
      <c r="H243" s="1"/>
      <c r="I243" s="4">
        <f>IFERROR(__xludf.DUMMYFUNCTION("""COMPUTED_VALUE"""),45491.64583333333)</f>
        <v>45491.64583</v>
      </c>
      <c r="J243" s="5">
        <f>IFERROR(__xludf.DUMMYFUNCTION("""COMPUTED_VALUE"""),879.35)</f>
        <v>879.35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4">
        <f>IFERROR(__xludf.DUMMYFUNCTION("""COMPUTED_VALUE"""),45492.64583333333)</f>
        <v>45492.64583</v>
      </c>
      <c r="B244" s="5">
        <f>IFERROR(__xludf.DUMMYFUNCTION("""COMPUTED_VALUE"""),966.1)</f>
        <v>966.1</v>
      </c>
      <c r="C244" s="1"/>
      <c r="D244" s="1"/>
      <c r="E244" s="4">
        <f>IFERROR(__xludf.DUMMYFUNCTION("""COMPUTED_VALUE"""),45492.64583333333)</f>
        <v>45492.64583</v>
      </c>
      <c r="F244" s="5">
        <f>IFERROR(__xludf.DUMMYFUNCTION("""COMPUTED_VALUE"""),1738.4)</f>
        <v>1738.4</v>
      </c>
      <c r="G244" s="1"/>
      <c r="H244" s="1"/>
      <c r="I244" s="4">
        <f>IFERROR(__xludf.DUMMYFUNCTION("""COMPUTED_VALUE"""),45492.64583333333)</f>
        <v>45492.64583</v>
      </c>
      <c r="J244" s="5">
        <f>IFERROR(__xludf.DUMMYFUNCTION("""COMPUTED_VALUE"""),881.1)</f>
        <v>881.1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