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76F533-67B8-4253-B9A0-AE77D254F7A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Cost of Capital" sheetId="4" r:id="rId1"/>
    <sheet name="Cost of Equity" sheetId="1" r:id="rId2"/>
    <sheet name="Cost of Debt" sheetId="3" r:id="rId3"/>
  </sheets>
  <calcPr calcId="181029"/>
</workbook>
</file>

<file path=xl/calcChain.xml><?xml version="1.0" encoding="utf-8"?>
<calcChain xmlns="http://schemas.openxmlformats.org/spreadsheetml/2006/main">
  <c r="C3" i="4" l="1"/>
  <c r="C5" i="4" s="1"/>
  <c r="D16" i="3"/>
  <c r="D18" i="3" s="1"/>
  <c r="C7" i="4" s="1"/>
  <c r="D9" i="3"/>
  <c r="F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3" i="1"/>
  <c r="F2" i="1" s="1"/>
  <c r="F8" i="1" s="1"/>
  <c r="C6" i="4" s="1"/>
  <c r="C8" i="4" l="1"/>
  <c r="C9" i="4"/>
  <c r="C10" i="4" l="1"/>
  <c r="C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Dinesh Sairam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https://www.screener.in/company/RELIANCE/consolidated/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https://www.screener.in/company/RELIANCE/consolidated/</t>
        </r>
      </text>
    </comment>
    <comment ref="B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https://www.screener.in/company/RELIANCE/consolidated/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Dinesh Sairam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https://in.finance.yahoo.com/quote/RELIANCE.NS/history/</t>
        </r>
      </text>
    </comment>
    <comment ref="D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https://in.finance.yahoo.com/quote/%5ENSEI/history/</t>
        </r>
      </text>
    </comment>
    <comment ref="F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http://www.worldgovernmentbonds.com/country/india/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Dinesh Sairam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https://www.nseindia.com/products/content/debt/corp_bonds/cbm_reporting_homepage.htm</t>
        </r>
      </text>
    </comment>
    <comment ref="A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Dinesh Sairam:</t>
        </r>
        <r>
          <rPr>
            <sz val="9"/>
            <color indexed="81"/>
            <rFont val="Tahoma"/>
            <family val="2"/>
          </rPr>
          <t xml:space="preserve">
Source: https://www.nseindia.com/products/content/debt/corp_bonds/cbm_reporting_homepage.htm</t>
        </r>
      </text>
    </comment>
  </commentList>
</comments>
</file>

<file path=xl/sharedStrings.xml><?xml version="1.0" encoding="utf-8"?>
<sst xmlns="http://schemas.openxmlformats.org/spreadsheetml/2006/main" count="57" uniqueCount="42">
  <si>
    <t>Date</t>
  </si>
  <si>
    <t>Change</t>
  </si>
  <si>
    <t>-</t>
  </si>
  <si>
    <t>NIFTY 50 (Adjusted Close)</t>
  </si>
  <si>
    <t>Reliance Industries (Adjusted Close)</t>
  </si>
  <si>
    <t>Reliance Industries Beta (5-year)</t>
  </si>
  <si>
    <t>NIFTY 50 CAGR (5-year)</t>
  </si>
  <si>
    <t>Risk-free Rate (30-year GOI Yield)</t>
  </si>
  <si>
    <t>Reliance Industries Cost of Equity</t>
  </si>
  <si>
    <t>S. No.</t>
  </si>
  <si>
    <t>Company Name</t>
  </si>
  <si>
    <t>Rating</t>
  </si>
  <si>
    <t>AAA</t>
  </si>
  <si>
    <t>LIC Housing Finance</t>
  </si>
  <si>
    <t>Tata Capital Financial Services</t>
  </si>
  <si>
    <t>HDFC</t>
  </si>
  <si>
    <t>REC</t>
  </si>
  <si>
    <t>NABARD</t>
  </si>
  <si>
    <t>Power Grid Corporation</t>
  </si>
  <si>
    <t>Reliance Industries Implied Yield</t>
  </si>
  <si>
    <t>Reliance Industries Actual Yield</t>
  </si>
  <si>
    <t>Instrument Name</t>
  </si>
  <si>
    <t xml:space="preserve">RELIANCE INDUSTRIES LIMITED SERIES G 9.05 NCD 17OT28 FVRS10LAC </t>
  </si>
  <si>
    <t xml:space="preserve">RELIANCE INDUSTRIES LIMITED PPD SR 1B 8.65 NCD 11DC28 FVRS10LAC </t>
  </si>
  <si>
    <t xml:space="preserve">RELIANCE INDUSTRIES LIMITED SR-D 7.17 NCD 08NV22 FVRS10LAC LOAUPTO21NV17 </t>
  </si>
  <si>
    <t>Average</t>
  </si>
  <si>
    <t>Last Traded Yield</t>
  </si>
  <si>
    <t>Reliance Industries Limited</t>
  </si>
  <si>
    <t>Item</t>
  </si>
  <si>
    <t>Debt Capital Employed</t>
  </si>
  <si>
    <t>Equity Capital Employed</t>
  </si>
  <si>
    <t>₹ Crores / %</t>
  </si>
  <si>
    <t>Cost of Equity Capital</t>
  </si>
  <si>
    <t>Cost of Debt Capital</t>
  </si>
  <si>
    <t>Proportionate Cost of Equity Capital</t>
  </si>
  <si>
    <t>Proportionate Cost of Debt Capital</t>
  </si>
  <si>
    <t>Step</t>
  </si>
  <si>
    <t>Total Capital Employed</t>
  </si>
  <si>
    <t>Return on Capital Employed</t>
  </si>
  <si>
    <t>Reliance Industries Limited (2018-19 Q3)</t>
  </si>
  <si>
    <t>Economic Value Added (%)</t>
  </si>
  <si>
    <t>Cost of Capital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</si>
</sst>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₹-4009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33" borderId="10" xfId="1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zoomScale="140" zoomScaleNormal="140" workbookViewId="0">
      <selection sqref="A1:C1"/>
    </sheetView>
  </sheetViews>
  <sheetFormatPr defaultColWidth="5.140625" defaultRowHeight="15" x14ac:dyDescent="0.25"/>
  <cols>
    <col min="1" max="1" width="5" style="1" bestFit="1" customWidth="1"/>
    <col min="2" max="2" width="33.28515625" style="1" bestFit="1" customWidth="1"/>
    <col min="3" max="3" width="13.140625" style="1" bestFit="1" customWidth="1"/>
    <col min="4" max="16384" width="5.140625" style="1"/>
  </cols>
  <sheetData>
    <row r="1" spans="1:3" x14ac:dyDescent="0.25">
      <c r="A1" s="12" t="s">
        <v>39</v>
      </c>
      <c r="B1" s="12"/>
      <c r="C1" s="12"/>
    </row>
    <row r="2" spans="1:3" x14ac:dyDescent="0.25">
      <c r="A2" s="2" t="s">
        <v>36</v>
      </c>
      <c r="B2" s="2" t="s">
        <v>28</v>
      </c>
      <c r="C2" s="2" t="s">
        <v>31</v>
      </c>
    </row>
    <row r="3" spans="1:3" x14ac:dyDescent="0.25">
      <c r="A3" s="5">
        <v>1</v>
      </c>
      <c r="B3" s="5" t="s">
        <v>30</v>
      </c>
      <c r="C3" s="4">
        <f>5926+298426</f>
        <v>304352</v>
      </c>
    </row>
    <row r="4" spans="1:3" x14ac:dyDescent="0.25">
      <c r="A4" s="5">
        <v>2</v>
      </c>
      <c r="B4" s="5" t="s">
        <v>29</v>
      </c>
      <c r="C4" s="4">
        <v>234116</v>
      </c>
    </row>
    <row r="5" spans="1:3" x14ac:dyDescent="0.25">
      <c r="A5" s="5">
        <v>3</v>
      </c>
      <c r="B5" s="5" t="s">
        <v>37</v>
      </c>
      <c r="C5" s="4">
        <f>C3+C4</f>
        <v>538468</v>
      </c>
    </row>
    <row r="6" spans="1:3" x14ac:dyDescent="0.25">
      <c r="A6" s="5">
        <v>4</v>
      </c>
      <c r="B6" s="5" t="s">
        <v>32</v>
      </c>
      <c r="C6" s="9">
        <f>'Cost of Equity'!F8</f>
        <v>0.11357574927240931</v>
      </c>
    </row>
    <row r="7" spans="1:3" x14ac:dyDescent="0.25">
      <c r="A7" s="5">
        <v>5</v>
      </c>
      <c r="B7" s="5" t="s">
        <v>33</v>
      </c>
      <c r="C7" s="9">
        <f>'Cost of Debt'!D18</f>
        <v>8.5882833333333325E-2</v>
      </c>
    </row>
    <row r="8" spans="1:3" x14ac:dyDescent="0.25">
      <c r="A8" s="5">
        <v>6</v>
      </c>
      <c r="B8" s="5" t="s">
        <v>34</v>
      </c>
      <c r="C8" s="7">
        <f>C6*(C3/C5)</f>
        <v>6.4195098766419392E-2</v>
      </c>
    </row>
    <row r="9" spans="1:3" x14ac:dyDescent="0.25">
      <c r="A9" s="5">
        <v>7</v>
      </c>
      <c r="B9" s="5" t="s">
        <v>35</v>
      </c>
      <c r="C9" s="7">
        <f>C7*(C4/C5)</f>
        <v>3.7340279104174555E-2</v>
      </c>
    </row>
    <row r="10" spans="1:3" x14ac:dyDescent="0.25">
      <c r="A10" s="5">
        <v>8</v>
      </c>
      <c r="B10" s="5" t="s">
        <v>41</v>
      </c>
      <c r="C10" s="7">
        <f>C8+C9</f>
        <v>0.10153537787059394</v>
      </c>
    </row>
    <row r="11" spans="1:3" x14ac:dyDescent="0.25">
      <c r="A11" s="5">
        <v>9</v>
      </c>
      <c r="B11" s="5" t="s">
        <v>38</v>
      </c>
      <c r="C11" s="7">
        <v>0.11</v>
      </c>
    </row>
    <row r="12" spans="1:3" x14ac:dyDescent="0.25">
      <c r="A12" s="5">
        <v>10</v>
      </c>
      <c r="B12" s="5" t="s">
        <v>40</v>
      </c>
      <c r="C12" s="7">
        <f>C11-C10</f>
        <v>8.4646221294060603E-3</v>
      </c>
    </row>
  </sheetData>
  <mergeCells count="1">
    <mergeCell ref="A1:C1"/>
  </mergeCells>
  <conditionalFormatting sqref="C11">
    <cfRule type="cellIs" dxfId="5" priority="7" operator="lessThan">
      <formula>$C$10</formula>
    </cfRule>
    <cfRule type="cellIs" dxfId="4" priority="8" operator="greaterThan">
      <formula>$C$10</formula>
    </cfRule>
  </conditionalFormatting>
  <conditionalFormatting sqref="C12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C10">
    <cfRule type="cellIs" dxfId="1" priority="1" operator="lessThan">
      <formula>$C$11</formula>
    </cfRule>
    <cfRule type="cellIs" dxfId="0" priority="2" operator="greaterThan">
      <formula>$C$11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3"/>
  <sheetViews>
    <sheetView workbookViewId="0"/>
  </sheetViews>
  <sheetFormatPr defaultRowHeight="15" x14ac:dyDescent="0.25"/>
  <cols>
    <col min="1" max="1" width="10.42578125" style="1" bestFit="1" customWidth="1"/>
    <col min="2" max="2" width="33.85546875" style="1" bestFit="1" customWidth="1"/>
    <col min="3" max="3" width="7.85546875" style="1" bestFit="1" customWidth="1"/>
    <col min="4" max="4" width="24.140625" style="1" bestFit="1" customWidth="1"/>
    <col min="5" max="5" width="7.5703125" style="1" bestFit="1" customWidth="1"/>
    <col min="6" max="6" width="31.42578125" style="1" bestFit="1" customWidth="1"/>
    <col min="7" max="16384" width="9.140625" style="1"/>
  </cols>
  <sheetData>
    <row r="1" spans="1:6" x14ac:dyDescent="0.25">
      <c r="A1" s="2" t="s">
        <v>0</v>
      </c>
      <c r="B1" s="2" t="s">
        <v>4</v>
      </c>
      <c r="C1" s="2" t="s">
        <v>1</v>
      </c>
      <c r="D1" s="2" t="s">
        <v>3</v>
      </c>
      <c r="E1" s="2" t="s">
        <v>1</v>
      </c>
      <c r="F1" s="2" t="s">
        <v>5</v>
      </c>
    </row>
    <row r="2" spans="1:6" x14ac:dyDescent="0.25">
      <c r="A2" s="3">
        <v>41693</v>
      </c>
      <c r="B2" s="4">
        <v>368.11041299999999</v>
      </c>
      <c r="C2" s="5" t="s">
        <v>2</v>
      </c>
      <c r="D2" s="6">
        <v>6276.9501950000003</v>
      </c>
      <c r="E2" s="5" t="s">
        <v>2</v>
      </c>
      <c r="F2" s="6">
        <f>SLOPE(C3:C263,E3:E263)</f>
        <v>1.19222039119359</v>
      </c>
    </row>
    <row r="3" spans="1:6" x14ac:dyDescent="0.25">
      <c r="A3" s="3">
        <v>41700</v>
      </c>
      <c r="B3" s="4">
        <v>400.069031</v>
      </c>
      <c r="C3" s="7">
        <f>LN(B3/B2)</f>
        <v>8.3254181224777637E-2</v>
      </c>
      <c r="D3" s="6">
        <v>6526.6499020000001</v>
      </c>
      <c r="E3" s="7">
        <f>LN(D3/D2)</f>
        <v>3.900955500842971E-2</v>
      </c>
      <c r="F3" s="2" t="s">
        <v>6</v>
      </c>
    </row>
    <row r="4" spans="1:6" x14ac:dyDescent="0.25">
      <c r="A4" s="3">
        <v>41707</v>
      </c>
      <c r="B4" s="4">
        <v>407.77682499999997</v>
      </c>
      <c r="C4" s="7">
        <f t="shared" ref="C4:E67" si="0">LN(B4/B3)</f>
        <v>1.9082917479207009E-2</v>
      </c>
      <c r="D4" s="6">
        <v>6504.2001950000003</v>
      </c>
      <c r="E4" s="7">
        <f t="shared" si="0"/>
        <v>-3.4456277286257731E-3</v>
      </c>
      <c r="F4" s="7">
        <f>(D263/D3)^(1/5)-1</f>
        <v>0.10761418961253555</v>
      </c>
    </row>
    <row r="5" spans="1:6" x14ac:dyDescent="0.25">
      <c r="A5" s="3">
        <v>41714</v>
      </c>
      <c r="B5" s="4">
        <v>407.61575299999998</v>
      </c>
      <c r="C5" s="7">
        <f t="shared" si="0"/>
        <v>-3.9507841116276203E-4</v>
      </c>
      <c r="D5" s="6">
        <v>6493.2001950000003</v>
      </c>
      <c r="E5" s="7">
        <f t="shared" si="0"/>
        <v>-1.6926465748890829E-3</v>
      </c>
      <c r="F5" s="2" t="s">
        <v>7</v>
      </c>
    </row>
    <row r="6" spans="1:6" x14ac:dyDescent="0.25">
      <c r="A6" s="3">
        <v>41721</v>
      </c>
      <c r="B6" s="4">
        <v>421.58184799999998</v>
      </c>
      <c r="C6" s="7">
        <f t="shared" si="0"/>
        <v>3.3688992485552766E-2</v>
      </c>
      <c r="D6" s="6">
        <v>6695.8999020000001</v>
      </c>
      <c r="E6" s="7">
        <f t="shared" si="0"/>
        <v>3.073987866473692E-2</v>
      </c>
      <c r="F6" s="7">
        <v>7.6600000000000001E-2</v>
      </c>
    </row>
    <row r="7" spans="1:6" x14ac:dyDescent="0.25">
      <c r="A7" s="3">
        <v>41728</v>
      </c>
      <c r="B7" s="4">
        <v>434.51251200000002</v>
      </c>
      <c r="C7" s="7">
        <f t="shared" si="0"/>
        <v>3.0210799336652137E-2</v>
      </c>
      <c r="D7" s="6">
        <v>6694.3500979999999</v>
      </c>
      <c r="E7" s="7">
        <f t="shared" si="0"/>
        <v>-2.314824602857928E-4</v>
      </c>
      <c r="F7" s="2" t="s">
        <v>8</v>
      </c>
    </row>
    <row r="8" spans="1:6" x14ac:dyDescent="0.25">
      <c r="A8" s="3">
        <v>41735</v>
      </c>
      <c r="B8" s="4">
        <v>438.88412499999998</v>
      </c>
      <c r="C8" s="7">
        <f t="shared" si="0"/>
        <v>1.0010685461211482E-2</v>
      </c>
      <c r="D8" s="6">
        <v>6776.2998049999997</v>
      </c>
      <c r="E8" s="7">
        <f t="shared" si="0"/>
        <v>1.2167299810415443E-2</v>
      </c>
      <c r="F8" s="7">
        <f>F6+F2*(F4-F6)</f>
        <v>0.11357574927240931</v>
      </c>
    </row>
    <row r="9" spans="1:6" x14ac:dyDescent="0.25">
      <c r="A9" s="3">
        <v>41742</v>
      </c>
      <c r="B9" s="4">
        <v>441.345978</v>
      </c>
      <c r="C9" s="7">
        <f t="shared" si="0"/>
        <v>5.5936724061533211E-3</v>
      </c>
      <c r="D9" s="6">
        <v>6779.3999020000001</v>
      </c>
      <c r="E9" s="7">
        <f t="shared" si="0"/>
        <v>4.5738650472552201E-4</v>
      </c>
    </row>
    <row r="10" spans="1:6" x14ac:dyDescent="0.25">
      <c r="A10" s="3">
        <v>41749</v>
      </c>
      <c r="B10" s="4">
        <v>436.35318000000001</v>
      </c>
      <c r="C10" s="7">
        <f t="shared" si="0"/>
        <v>-1.137713716530544E-2</v>
      </c>
      <c r="D10" s="6">
        <v>6782.75</v>
      </c>
      <c r="E10" s="7">
        <f t="shared" si="0"/>
        <v>4.9403643114800185E-4</v>
      </c>
    </row>
    <row r="11" spans="1:6" x14ac:dyDescent="0.25">
      <c r="A11" s="3">
        <v>41756</v>
      </c>
      <c r="B11" s="4">
        <v>427.08078</v>
      </c>
      <c r="C11" s="7">
        <f t="shared" si="0"/>
        <v>-2.1478785646354689E-2</v>
      </c>
      <c r="D11" s="6">
        <v>6694.7998049999997</v>
      </c>
      <c r="E11" s="7">
        <f t="shared" si="0"/>
        <v>-1.305154790644808E-2</v>
      </c>
    </row>
    <row r="12" spans="1:6" x14ac:dyDescent="0.25">
      <c r="A12" s="3">
        <v>41763</v>
      </c>
      <c r="B12" s="4">
        <v>459.062408</v>
      </c>
      <c r="C12" s="7">
        <f t="shared" si="0"/>
        <v>7.2212990295583451E-2</v>
      </c>
      <c r="D12" s="6">
        <v>6858.7998049999997</v>
      </c>
      <c r="E12" s="7">
        <f t="shared" si="0"/>
        <v>2.4201394361667763E-2</v>
      </c>
    </row>
    <row r="13" spans="1:6" x14ac:dyDescent="0.25">
      <c r="A13" s="3">
        <v>41770</v>
      </c>
      <c r="B13" s="4">
        <v>496.63507099999998</v>
      </c>
      <c r="C13" s="7">
        <f t="shared" si="0"/>
        <v>7.866932685187053E-2</v>
      </c>
      <c r="D13" s="6">
        <v>7203</v>
      </c>
      <c r="E13" s="7">
        <f t="shared" si="0"/>
        <v>4.8965135015296445E-2</v>
      </c>
    </row>
    <row r="14" spans="1:6" x14ac:dyDescent="0.25">
      <c r="A14" s="3">
        <v>41777</v>
      </c>
      <c r="B14" s="4">
        <v>528.34472700000003</v>
      </c>
      <c r="C14" s="7">
        <f t="shared" si="0"/>
        <v>6.1893469898822454E-2</v>
      </c>
      <c r="D14" s="6">
        <v>7367.1000979999999</v>
      </c>
      <c r="E14" s="7">
        <f t="shared" si="0"/>
        <v>2.2526549050132124E-2</v>
      </c>
    </row>
    <row r="15" spans="1:6" x14ac:dyDescent="0.25">
      <c r="A15" s="3">
        <v>41784</v>
      </c>
      <c r="B15" s="4">
        <v>498.938873</v>
      </c>
      <c r="C15" s="7">
        <f t="shared" si="0"/>
        <v>-5.7265373460520574E-2</v>
      </c>
      <c r="D15" s="6">
        <v>7229.9501950000003</v>
      </c>
      <c r="E15" s="7">
        <f t="shared" si="0"/>
        <v>-1.8792007468779574E-2</v>
      </c>
    </row>
    <row r="16" spans="1:6" x14ac:dyDescent="0.25">
      <c r="A16" s="3">
        <v>41791</v>
      </c>
      <c r="B16" s="4">
        <v>525.97820999999999</v>
      </c>
      <c r="C16" s="7">
        <f t="shared" si="0"/>
        <v>5.2776196774214565E-2</v>
      </c>
      <c r="D16" s="6">
        <v>7583.3999020000001</v>
      </c>
      <c r="E16" s="7">
        <f t="shared" si="0"/>
        <v>4.7729487487456548E-2</v>
      </c>
    </row>
    <row r="17" spans="1:5" x14ac:dyDescent="0.25">
      <c r="A17" s="3">
        <v>41798</v>
      </c>
      <c r="B17" s="4">
        <v>506.99911500000002</v>
      </c>
      <c r="C17" s="7">
        <f t="shared" si="0"/>
        <v>-3.6750527996592529E-2</v>
      </c>
      <c r="D17" s="6">
        <v>7542.1000979999999</v>
      </c>
      <c r="E17" s="7">
        <f t="shared" si="0"/>
        <v>-5.4609641515706436E-3</v>
      </c>
    </row>
    <row r="18" spans="1:5" x14ac:dyDescent="0.25">
      <c r="A18" s="3">
        <v>41805</v>
      </c>
      <c r="B18" s="4">
        <v>485.723816</v>
      </c>
      <c r="C18" s="7">
        <f t="shared" si="0"/>
        <v>-4.2869075494612198E-2</v>
      </c>
      <c r="D18" s="6">
        <v>7511.4501950000003</v>
      </c>
      <c r="E18" s="7">
        <f t="shared" si="0"/>
        <v>-4.0721218260051043E-3</v>
      </c>
    </row>
    <row r="19" spans="1:5" x14ac:dyDescent="0.25">
      <c r="A19" s="3">
        <v>41812</v>
      </c>
      <c r="B19" s="4">
        <v>474.28951999999998</v>
      </c>
      <c r="C19" s="7">
        <f t="shared" si="0"/>
        <v>-2.3822245613503774E-2</v>
      </c>
      <c r="D19" s="6">
        <v>7508.7998049999997</v>
      </c>
      <c r="E19" s="7">
        <f t="shared" si="0"/>
        <v>-3.5290890997269456E-4</v>
      </c>
    </row>
    <row r="20" spans="1:5" x14ac:dyDescent="0.25">
      <c r="A20" s="3">
        <v>41819</v>
      </c>
      <c r="B20" s="4">
        <v>483.59158300000001</v>
      </c>
      <c r="C20" s="7">
        <f t="shared" si="0"/>
        <v>1.9422776789691152E-2</v>
      </c>
      <c r="D20" s="6">
        <v>7751.6000979999999</v>
      </c>
      <c r="E20" s="7">
        <f t="shared" si="0"/>
        <v>3.1823646224021833E-2</v>
      </c>
    </row>
    <row r="21" spans="1:5" x14ac:dyDescent="0.25">
      <c r="A21" s="3">
        <v>41826</v>
      </c>
      <c r="B21" s="4">
        <v>452.92047100000002</v>
      </c>
      <c r="C21" s="7">
        <f t="shared" si="0"/>
        <v>-6.5524164345057201E-2</v>
      </c>
      <c r="D21" s="6">
        <v>7459.6000979999999</v>
      </c>
      <c r="E21" s="7">
        <f t="shared" si="0"/>
        <v>-3.8397479699920654E-2</v>
      </c>
    </row>
    <row r="22" spans="1:5" x14ac:dyDescent="0.25">
      <c r="A22" s="3">
        <v>41833</v>
      </c>
      <c r="B22" s="4">
        <v>457.72384599999998</v>
      </c>
      <c r="C22" s="7">
        <f t="shared" si="0"/>
        <v>1.0549496566987872E-2</v>
      </c>
      <c r="D22" s="6">
        <v>7663.8999020000001</v>
      </c>
      <c r="E22" s="7">
        <f t="shared" si="0"/>
        <v>2.7019173166920752E-2</v>
      </c>
    </row>
    <row r="23" spans="1:5" x14ac:dyDescent="0.25">
      <c r="A23" s="3">
        <v>41840</v>
      </c>
      <c r="B23" s="4">
        <v>478.85855099999998</v>
      </c>
      <c r="C23" s="7">
        <f t="shared" si="0"/>
        <v>4.5139207243759416E-2</v>
      </c>
      <c r="D23" s="6">
        <v>7790.4501950000003</v>
      </c>
      <c r="E23" s="7">
        <f t="shared" si="0"/>
        <v>1.6377669832519579E-2</v>
      </c>
    </row>
    <row r="24" spans="1:5" x14ac:dyDescent="0.25">
      <c r="A24" s="3">
        <v>41847</v>
      </c>
      <c r="B24" s="4">
        <v>457.51290899999998</v>
      </c>
      <c r="C24" s="7">
        <f t="shared" si="0"/>
        <v>-4.5600152463851296E-2</v>
      </c>
      <c r="D24" s="6">
        <v>7602.6000979999999</v>
      </c>
      <c r="E24" s="7">
        <f t="shared" si="0"/>
        <v>-2.4408342670920728E-2</v>
      </c>
    </row>
    <row r="25" spans="1:5" x14ac:dyDescent="0.25">
      <c r="A25" s="3">
        <v>41854</v>
      </c>
      <c r="B25" s="4">
        <v>459.48113999999998</v>
      </c>
      <c r="C25" s="7">
        <f t="shared" si="0"/>
        <v>4.2927956287342733E-3</v>
      </c>
      <c r="D25" s="6">
        <v>7568.5498049999997</v>
      </c>
      <c r="E25" s="7">
        <f t="shared" si="0"/>
        <v>-4.4888291780960099E-3</v>
      </c>
    </row>
    <row r="26" spans="1:5" x14ac:dyDescent="0.25">
      <c r="A26" s="3">
        <v>41861</v>
      </c>
      <c r="B26" s="4">
        <v>470.00164799999999</v>
      </c>
      <c r="C26" s="7">
        <f t="shared" si="0"/>
        <v>2.2638304741257782E-2</v>
      </c>
      <c r="D26" s="6">
        <v>7791.7001950000003</v>
      </c>
      <c r="E26" s="7">
        <f t="shared" si="0"/>
        <v>2.9057611835975671E-2</v>
      </c>
    </row>
    <row r="27" spans="1:5" x14ac:dyDescent="0.25">
      <c r="A27" s="3">
        <v>41868</v>
      </c>
      <c r="B27" s="4">
        <v>467.82254</v>
      </c>
      <c r="C27" s="7">
        <f t="shared" si="0"/>
        <v>-4.6471651074384253E-3</v>
      </c>
      <c r="D27" s="6">
        <v>7913.2001950000003</v>
      </c>
      <c r="E27" s="7">
        <f t="shared" si="0"/>
        <v>1.547318621518241E-2</v>
      </c>
    </row>
    <row r="28" spans="1:5" x14ac:dyDescent="0.25">
      <c r="A28" s="3">
        <v>41875</v>
      </c>
      <c r="B28" s="4">
        <v>468.01001000000002</v>
      </c>
      <c r="C28" s="7">
        <f t="shared" si="0"/>
        <v>4.0064860429946477E-4</v>
      </c>
      <c r="D28" s="6">
        <v>7954.3500979999999</v>
      </c>
      <c r="E28" s="7">
        <f t="shared" si="0"/>
        <v>5.1866853408774581E-3</v>
      </c>
    </row>
    <row r="29" spans="1:5" x14ac:dyDescent="0.25">
      <c r="A29" s="3">
        <v>41882</v>
      </c>
      <c r="B29" s="4">
        <v>480.63931300000002</v>
      </c>
      <c r="C29" s="7">
        <f t="shared" si="0"/>
        <v>2.6627435212689402E-2</v>
      </c>
      <c r="D29" s="6">
        <v>8086.8500979999999</v>
      </c>
      <c r="E29" s="7">
        <f t="shared" si="0"/>
        <v>1.6520336617680868E-2</v>
      </c>
    </row>
    <row r="30" spans="1:5" x14ac:dyDescent="0.25">
      <c r="A30" s="3">
        <v>41889</v>
      </c>
      <c r="B30" s="4">
        <v>475.929688</v>
      </c>
      <c r="C30" s="7">
        <f t="shared" si="0"/>
        <v>-9.8469907556098749E-3</v>
      </c>
      <c r="D30" s="6">
        <v>8105.5</v>
      </c>
      <c r="E30" s="7">
        <f t="shared" si="0"/>
        <v>2.3035458267630449E-3</v>
      </c>
    </row>
    <row r="31" spans="1:5" x14ac:dyDescent="0.25">
      <c r="A31" s="3">
        <v>41896</v>
      </c>
      <c r="B31" s="4">
        <v>466.48696899999999</v>
      </c>
      <c r="C31" s="7">
        <f t="shared" si="0"/>
        <v>-2.0040042685322067E-2</v>
      </c>
      <c r="D31" s="6">
        <v>8121.4501950000003</v>
      </c>
      <c r="E31" s="7">
        <f t="shared" si="0"/>
        <v>1.9658900711780523E-3</v>
      </c>
    </row>
    <row r="32" spans="1:5" x14ac:dyDescent="0.25">
      <c r="A32" s="3">
        <v>41903</v>
      </c>
      <c r="B32" s="4">
        <v>437.33886699999999</v>
      </c>
      <c r="C32" s="7">
        <f t="shared" si="0"/>
        <v>-6.4521752392460982E-2</v>
      </c>
      <c r="D32" s="6">
        <v>7968.8500979999999</v>
      </c>
      <c r="E32" s="7">
        <f t="shared" si="0"/>
        <v>-1.8968530073214793E-2</v>
      </c>
    </row>
    <row r="33" spans="1:5" x14ac:dyDescent="0.25">
      <c r="A33" s="3">
        <v>41910</v>
      </c>
      <c r="B33" s="4">
        <v>434.50375400000001</v>
      </c>
      <c r="C33" s="7">
        <f t="shared" si="0"/>
        <v>-6.5037494730890251E-3</v>
      </c>
      <c r="D33" s="6">
        <v>7945.5498049999997</v>
      </c>
      <c r="E33" s="7">
        <f t="shared" si="0"/>
        <v>-2.9282046185614878E-3</v>
      </c>
    </row>
    <row r="34" spans="1:5" x14ac:dyDescent="0.25">
      <c r="A34" s="3">
        <v>41917</v>
      </c>
      <c r="B34" s="4">
        <v>450.17904700000003</v>
      </c>
      <c r="C34" s="7">
        <f t="shared" si="0"/>
        <v>3.5440801368442368E-2</v>
      </c>
      <c r="D34" s="6">
        <v>7859.9501950000003</v>
      </c>
      <c r="E34" s="7">
        <f t="shared" si="0"/>
        <v>-1.0831729071847944E-2</v>
      </c>
    </row>
    <row r="35" spans="1:5" x14ac:dyDescent="0.25">
      <c r="A35" s="3">
        <v>41924</v>
      </c>
      <c r="B35" s="4">
        <v>439.51797499999998</v>
      </c>
      <c r="C35" s="7">
        <f t="shared" si="0"/>
        <v>-2.3966770814967755E-2</v>
      </c>
      <c r="D35" s="6">
        <v>7779.7001950000003</v>
      </c>
      <c r="E35" s="7">
        <f t="shared" si="0"/>
        <v>-1.0262467806293552E-2</v>
      </c>
    </row>
    <row r="36" spans="1:5" x14ac:dyDescent="0.25">
      <c r="A36" s="3">
        <v>41931</v>
      </c>
      <c r="B36" s="4">
        <v>443.14974999999998</v>
      </c>
      <c r="C36" s="7">
        <f t="shared" si="0"/>
        <v>8.2291340037025061E-3</v>
      </c>
      <c r="D36" s="6">
        <v>8014.5498049999997</v>
      </c>
      <c r="E36" s="7">
        <f t="shared" si="0"/>
        <v>2.9740813325208323E-2</v>
      </c>
    </row>
    <row r="37" spans="1:5" x14ac:dyDescent="0.25">
      <c r="A37" s="3">
        <v>41938</v>
      </c>
      <c r="B37" s="4">
        <v>468.87698399999999</v>
      </c>
      <c r="C37" s="7">
        <f t="shared" si="0"/>
        <v>5.6432690756876562E-2</v>
      </c>
      <c r="D37" s="6">
        <v>8322.2001949999994</v>
      </c>
      <c r="E37" s="7">
        <f t="shared" si="0"/>
        <v>3.7668050961764454E-2</v>
      </c>
    </row>
    <row r="38" spans="1:5" x14ac:dyDescent="0.25">
      <c r="A38" s="3">
        <v>41945</v>
      </c>
      <c r="B38" s="4">
        <v>459.48113999999998</v>
      </c>
      <c r="C38" s="7">
        <f t="shared" si="0"/>
        <v>-2.0242543458379732E-2</v>
      </c>
      <c r="D38" s="6">
        <v>8337</v>
      </c>
      <c r="E38" s="7">
        <f t="shared" si="0"/>
        <v>1.7767730407524239E-3</v>
      </c>
    </row>
    <row r="39" spans="1:5" x14ac:dyDescent="0.25">
      <c r="A39" s="3">
        <v>41952</v>
      </c>
      <c r="B39" s="4">
        <v>454.16235399999999</v>
      </c>
      <c r="C39" s="7">
        <f t="shared" si="0"/>
        <v>-1.1643154295290187E-2</v>
      </c>
      <c r="D39" s="6">
        <v>8389.9003909999992</v>
      </c>
      <c r="E39" s="7">
        <f t="shared" si="0"/>
        <v>6.3252086321281074E-3</v>
      </c>
    </row>
    <row r="40" spans="1:5" x14ac:dyDescent="0.25">
      <c r="A40" s="3">
        <v>41959</v>
      </c>
      <c r="B40" s="4">
        <v>467.541382</v>
      </c>
      <c r="C40" s="7">
        <f t="shared" si="0"/>
        <v>2.9033120413957132E-2</v>
      </c>
      <c r="D40" s="6">
        <v>8477.3496090000008</v>
      </c>
      <c r="E40" s="7">
        <f t="shared" si="0"/>
        <v>1.0369206782002347E-2</v>
      </c>
    </row>
    <row r="41" spans="1:5" x14ac:dyDescent="0.25">
      <c r="A41" s="3">
        <v>41966</v>
      </c>
      <c r="B41" s="4">
        <v>464.68277</v>
      </c>
      <c r="C41" s="7">
        <f t="shared" si="0"/>
        <v>-6.1329047393341241E-3</v>
      </c>
      <c r="D41" s="6">
        <v>8588.25</v>
      </c>
      <c r="E41" s="7">
        <f t="shared" si="0"/>
        <v>1.2997135136814702E-2</v>
      </c>
    </row>
    <row r="42" spans="1:5" x14ac:dyDescent="0.25">
      <c r="A42" s="3">
        <v>41973</v>
      </c>
      <c r="B42" s="4">
        <v>448.63256799999999</v>
      </c>
      <c r="C42" s="7">
        <f t="shared" si="0"/>
        <v>-3.515073907059358E-2</v>
      </c>
      <c r="D42" s="6">
        <v>8538.2998050000006</v>
      </c>
      <c r="E42" s="7">
        <f t="shared" si="0"/>
        <v>-5.8330880647781318E-3</v>
      </c>
    </row>
    <row r="43" spans="1:5" x14ac:dyDescent="0.25">
      <c r="A43" s="3">
        <v>41980</v>
      </c>
      <c r="B43" s="4">
        <v>413.48614500000002</v>
      </c>
      <c r="C43" s="7">
        <f t="shared" si="0"/>
        <v>-8.1580211396575536E-2</v>
      </c>
      <c r="D43" s="6">
        <v>8224.0996090000008</v>
      </c>
      <c r="E43" s="7">
        <f t="shared" si="0"/>
        <v>-3.7493081285883897E-2</v>
      </c>
    </row>
    <row r="44" spans="1:5" x14ac:dyDescent="0.25">
      <c r="A44" s="3">
        <v>41987</v>
      </c>
      <c r="B44" s="4">
        <v>422.01501500000001</v>
      </c>
      <c r="C44" s="7">
        <f t="shared" si="0"/>
        <v>2.0416886719917128E-2</v>
      </c>
      <c r="D44" s="6">
        <v>8225.2001949999994</v>
      </c>
      <c r="E44" s="7">
        <f t="shared" si="0"/>
        <v>1.3381554409667783E-4</v>
      </c>
    </row>
    <row r="45" spans="1:5" x14ac:dyDescent="0.25">
      <c r="A45" s="3">
        <v>41994</v>
      </c>
      <c r="B45" s="4">
        <v>416.532196</v>
      </c>
      <c r="C45" s="7">
        <f t="shared" si="0"/>
        <v>-1.3077134031926336E-2</v>
      </c>
      <c r="D45" s="6">
        <v>8200.7001949999994</v>
      </c>
      <c r="E45" s="7">
        <f t="shared" si="0"/>
        <v>-2.9830959139897036E-3</v>
      </c>
    </row>
    <row r="46" spans="1:5" x14ac:dyDescent="0.25">
      <c r="A46" s="3">
        <v>42001</v>
      </c>
      <c r="B46" s="4">
        <v>414.985748</v>
      </c>
      <c r="C46" s="7">
        <f t="shared" si="0"/>
        <v>-3.7195824675146068E-3</v>
      </c>
      <c r="D46" s="6">
        <v>8395.4501949999994</v>
      </c>
      <c r="E46" s="7">
        <f t="shared" si="0"/>
        <v>2.3470375396215548E-2</v>
      </c>
    </row>
    <row r="47" spans="1:5" x14ac:dyDescent="0.25">
      <c r="A47" s="3">
        <v>42008</v>
      </c>
      <c r="B47" s="4">
        <v>403.15310699999998</v>
      </c>
      <c r="C47" s="7">
        <f t="shared" si="0"/>
        <v>-2.8927769562104029E-2</v>
      </c>
      <c r="D47" s="6">
        <v>8284.5</v>
      </c>
      <c r="E47" s="7">
        <f t="shared" si="0"/>
        <v>-1.3303616627867018E-2</v>
      </c>
    </row>
    <row r="48" spans="1:5" x14ac:dyDescent="0.25">
      <c r="A48" s="3">
        <v>42015</v>
      </c>
      <c r="B48" s="4">
        <v>407.55816700000003</v>
      </c>
      <c r="C48" s="7">
        <f t="shared" si="0"/>
        <v>1.0867255688456076E-2</v>
      </c>
      <c r="D48" s="6">
        <v>8513.7998050000006</v>
      </c>
      <c r="E48" s="7">
        <f t="shared" si="0"/>
        <v>2.7302054477677817E-2</v>
      </c>
    </row>
    <row r="49" spans="1:5" x14ac:dyDescent="0.25">
      <c r="A49" s="3">
        <v>42022</v>
      </c>
      <c r="B49" s="4">
        <v>415.61837800000001</v>
      </c>
      <c r="C49" s="7">
        <f t="shared" si="0"/>
        <v>1.9583815052944157E-2</v>
      </c>
      <c r="D49" s="6">
        <v>8835.5996090000008</v>
      </c>
      <c r="E49" s="7">
        <f t="shared" si="0"/>
        <v>3.7100617422845254E-2</v>
      </c>
    </row>
    <row r="50" spans="1:5" x14ac:dyDescent="0.25">
      <c r="A50" s="3">
        <v>42029</v>
      </c>
      <c r="B50" s="4">
        <v>428.90371699999997</v>
      </c>
      <c r="C50" s="7">
        <f t="shared" si="0"/>
        <v>3.1464979189462117E-2</v>
      </c>
      <c r="D50" s="6">
        <v>8808.9003909999992</v>
      </c>
      <c r="E50" s="7">
        <f t="shared" si="0"/>
        <v>-3.0263525039250206E-3</v>
      </c>
    </row>
    <row r="51" spans="1:5" x14ac:dyDescent="0.25">
      <c r="A51" s="3">
        <v>42036</v>
      </c>
      <c r="B51" s="4">
        <v>426.396637</v>
      </c>
      <c r="C51" s="7">
        <f t="shared" si="0"/>
        <v>-5.8624719811438382E-3</v>
      </c>
      <c r="D51" s="6">
        <v>8661.0498050000006</v>
      </c>
      <c r="E51" s="7">
        <f t="shared" si="0"/>
        <v>-1.6926678600733682E-2</v>
      </c>
    </row>
    <row r="52" spans="1:5" x14ac:dyDescent="0.25">
      <c r="A52" s="3">
        <v>42043</v>
      </c>
      <c r="B52" s="4">
        <v>429.95812999999998</v>
      </c>
      <c r="C52" s="7">
        <f t="shared" si="0"/>
        <v>8.3178459936827358E-3</v>
      </c>
      <c r="D52" s="6">
        <v>8805.5</v>
      </c>
      <c r="E52" s="7">
        <f t="shared" si="0"/>
        <v>1.6540586429923686E-2</v>
      </c>
    </row>
    <row r="53" spans="1:5" x14ac:dyDescent="0.25">
      <c r="A53" s="3">
        <v>42050</v>
      </c>
      <c r="B53" s="4">
        <v>409.15145899999999</v>
      </c>
      <c r="C53" s="7">
        <f t="shared" si="0"/>
        <v>-4.9602428957216213E-2</v>
      </c>
      <c r="D53" s="6">
        <v>8833.5996090000008</v>
      </c>
      <c r="E53" s="7">
        <f t="shared" si="0"/>
        <v>3.1860620318246726E-3</v>
      </c>
    </row>
    <row r="54" spans="1:5" x14ac:dyDescent="0.25">
      <c r="A54" s="3">
        <v>42057</v>
      </c>
      <c r="B54" s="4">
        <v>400.92715500000003</v>
      </c>
      <c r="C54" s="7">
        <f t="shared" si="0"/>
        <v>-2.0305650445821357E-2</v>
      </c>
      <c r="D54" s="6">
        <v>8844.5996090000008</v>
      </c>
      <c r="E54" s="7">
        <f t="shared" si="0"/>
        <v>1.2444708065567748E-3</v>
      </c>
    </row>
    <row r="55" spans="1:5" x14ac:dyDescent="0.25">
      <c r="A55" s="3">
        <v>42064</v>
      </c>
      <c r="B55" s="4">
        <v>414.70459</v>
      </c>
      <c r="C55" s="7">
        <f t="shared" si="0"/>
        <v>3.3786682982608611E-2</v>
      </c>
      <c r="D55" s="6">
        <v>8937.75</v>
      </c>
      <c r="E55" s="7">
        <f t="shared" si="0"/>
        <v>1.0476820565503765E-2</v>
      </c>
    </row>
    <row r="56" spans="1:5" x14ac:dyDescent="0.25">
      <c r="A56" s="3">
        <v>42071</v>
      </c>
      <c r="B56" s="4">
        <v>398.373199</v>
      </c>
      <c r="C56" s="7">
        <f t="shared" si="0"/>
        <v>-4.0177183571922695E-2</v>
      </c>
      <c r="D56" s="6">
        <v>8647.75</v>
      </c>
      <c r="E56" s="7">
        <f t="shared" si="0"/>
        <v>-3.2984708155968732E-2</v>
      </c>
    </row>
    <row r="57" spans="1:5" x14ac:dyDescent="0.25">
      <c r="A57" s="3">
        <v>42078</v>
      </c>
      <c r="B57" s="4">
        <v>400.247681</v>
      </c>
      <c r="C57" s="7">
        <f t="shared" si="0"/>
        <v>4.6943061199505786E-3</v>
      </c>
      <c r="D57" s="6">
        <v>8570.9003909999992</v>
      </c>
      <c r="E57" s="7">
        <f t="shared" si="0"/>
        <v>-8.9263812827870652E-3</v>
      </c>
    </row>
    <row r="58" spans="1:5" x14ac:dyDescent="0.25">
      <c r="A58" s="3">
        <v>42085</v>
      </c>
      <c r="B58" s="4">
        <v>380.37823500000002</v>
      </c>
      <c r="C58" s="7">
        <f t="shared" si="0"/>
        <v>-5.0917445035209355E-2</v>
      </c>
      <c r="D58" s="6">
        <v>8341.4003909999992</v>
      </c>
      <c r="E58" s="7">
        <f t="shared" si="0"/>
        <v>-2.7141675353290109E-2</v>
      </c>
    </row>
    <row r="59" spans="1:5" x14ac:dyDescent="0.25">
      <c r="A59" s="3">
        <v>42092</v>
      </c>
      <c r="B59" s="4">
        <v>391.78909299999998</v>
      </c>
      <c r="C59" s="7">
        <f t="shared" si="0"/>
        <v>2.9557553994200143E-2</v>
      </c>
      <c r="D59" s="6">
        <v>8586.25</v>
      </c>
      <c r="E59" s="7">
        <f t="shared" si="0"/>
        <v>2.8930971681112069E-2</v>
      </c>
    </row>
    <row r="60" spans="1:5" x14ac:dyDescent="0.25">
      <c r="A60" s="3">
        <v>42099</v>
      </c>
      <c r="B60" s="4">
        <v>423.79580700000002</v>
      </c>
      <c r="C60" s="7">
        <f t="shared" si="0"/>
        <v>7.8528085027211481E-2</v>
      </c>
      <c r="D60" s="6">
        <v>8780.3496090000008</v>
      </c>
      <c r="E60" s="7">
        <f t="shared" si="0"/>
        <v>2.235413910103461E-2</v>
      </c>
    </row>
    <row r="61" spans="1:5" x14ac:dyDescent="0.25">
      <c r="A61" s="3">
        <v>42106</v>
      </c>
      <c r="B61" s="4">
        <v>434.33972199999999</v>
      </c>
      <c r="C61" s="7">
        <f t="shared" si="0"/>
        <v>2.4575245513911676E-2</v>
      </c>
      <c r="D61" s="6">
        <v>8606</v>
      </c>
      <c r="E61" s="7">
        <f t="shared" si="0"/>
        <v>-2.0056591230581164E-2</v>
      </c>
    </row>
    <row r="62" spans="1:5" x14ac:dyDescent="0.25">
      <c r="A62" s="3">
        <v>42113</v>
      </c>
      <c r="B62" s="4">
        <v>411.86944599999998</v>
      </c>
      <c r="C62" s="7">
        <f t="shared" si="0"/>
        <v>-5.312057698922322E-2</v>
      </c>
      <c r="D62" s="6">
        <v>8305.25</v>
      </c>
      <c r="E62" s="7">
        <f t="shared" si="0"/>
        <v>-3.5571789456233106E-2</v>
      </c>
    </row>
    <row r="63" spans="1:5" x14ac:dyDescent="0.25">
      <c r="A63" s="3">
        <v>42120</v>
      </c>
      <c r="B63" s="4">
        <v>404.11376999999999</v>
      </c>
      <c r="C63" s="7">
        <f t="shared" si="0"/>
        <v>-1.9009973264410042E-2</v>
      </c>
      <c r="D63" s="6">
        <v>8181.5</v>
      </c>
      <c r="E63" s="7">
        <f t="shared" si="0"/>
        <v>-1.5012337073361564E-2</v>
      </c>
    </row>
    <row r="64" spans="1:5" x14ac:dyDescent="0.25">
      <c r="A64" s="3">
        <v>42127</v>
      </c>
      <c r="B64" s="4">
        <v>416.93051100000002</v>
      </c>
      <c r="C64" s="7">
        <f t="shared" si="0"/>
        <v>3.1223120397301841E-2</v>
      </c>
      <c r="D64" s="6">
        <v>8191.5</v>
      </c>
      <c r="E64" s="7">
        <f t="shared" si="0"/>
        <v>1.2215233913678136E-3</v>
      </c>
    </row>
    <row r="65" spans="1:5" x14ac:dyDescent="0.25">
      <c r="A65" s="3">
        <v>42134</v>
      </c>
      <c r="B65" s="4">
        <v>419.17773399999999</v>
      </c>
      <c r="C65" s="7">
        <f t="shared" si="0"/>
        <v>5.3754485131448371E-3</v>
      </c>
      <c r="D65" s="6">
        <v>8262.3496090000008</v>
      </c>
      <c r="E65" s="7">
        <f t="shared" si="0"/>
        <v>8.6119721000838846E-3</v>
      </c>
    </row>
    <row r="66" spans="1:5" x14ac:dyDescent="0.25">
      <c r="A66" s="3">
        <v>42141</v>
      </c>
      <c r="B66" s="4">
        <v>433.51886000000002</v>
      </c>
      <c r="C66" s="7">
        <f t="shared" si="0"/>
        <v>3.3640285479795855E-2</v>
      </c>
      <c r="D66" s="6">
        <v>8458.9501949999994</v>
      </c>
      <c r="E66" s="7">
        <f t="shared" si="0"/>
        <v>2.3516072114481069E-2</v>
      </c>
    </row>
    <row r="67" spans="1:5" x14ac:dyDescent="0.25">
      <c r="A67" s="3">
        <v>42148</v>
      </c>
      <c r="B67" s="4">
        <v>420.640625</v>
      </c>
      <c r="C67" s="7">
        <f t="shared" si="0"/>
        <v>-3.0156454806355312E-2</v>
      </c>
      <c r="D67" s="6">
        <v>8433.6503909999992</v>
      </c>
      <c r="E67" s="7">
        <f t="shared" si="0"/>
        <v>-2.9953733633335993E-3</v>
      </c>
    </row>
    <row r="68" spans="1:5" x14ac:dyDescent="0.25">
      <c r="A68" s="3">
        <v>42155</v>
      </c>
      <c r="B68" s="4">
        <v>435.38943499999999</v>
      </c>
      <c r="C68" s="7">
        <f t="shared" ref="C68:E131" si="1">LN(B68/B67)</f>
        <v>3.4462036650826242E-2</v>
      </c>
      <c r="D68" s="6">
        <v>8114.7001950000003</v>
      </c>
      <c r="E68" s="7">
        <f t="shared" si="1"/>
        <v>-3.8552446392459458E-2</v>
      </c>
    </row>
    <row r="69" spans="1:5" x14ac:dyDescent="0.25">
      <c r="A69" s="3">
        <v>42162</v>
      </c>
      <c r="B69" s="4">
        <v>426.80392499999999</v>
      </c>
      <c r="C69" s="7">
        <f t="shared" si="1"/>
        <v>-1.991616773220365E-2</v>
      </c>
      <c r="D69" s="6">
        <v>7982.8999020000001</v>
      </c>
      <c r="E69" s="7">
        <f t="shared" si="1"/>
        <v>-1.6375514047055992E-2</v>
      </c>
    </row>
    <row r="70" spans="1:5" x14ac:dyDescent="0.25">
      <c r="A70" s="3">
        <v>42169</v>
      </c>
      <c r="B70" s="4">
        <v>478.02908300000001</v>
      </c>
      <c r="C70" s="7">
        <f t="shared" si="1"/>
        <v>0.11334685800661978</v>
      </c>
      <c r="D70" s="6">
        <v>8224.9501949999994</v>
      </c>
      <c r="E70" s="7">
        <f t="shared" si="1"/>
        <v>2.9870499624056034E-2</v>
      </c>
    </row>
    <row r="71" spans="1:5" x14ac:dyDescent="0.25">
      <c r="A71" s="3">
        <v>42176</v>
      </c>
      <c r="B71" s="4">
        <v>479.971588</v>
      </c>
      <c r="C71" s="7">
        <f t="shared" si="1"/>
        <v>4.0553367465498147E-3</v>
      </c>
      <c r="D71" s="6">
        <v>8381.0996090000008</v>
      </c>
      <c r="E71" s="7">
        <f t="shared" si="1"/>
        <v>1.8806882829432676E-2</v>
      </c>
    </row>
    <row r="72" spans="1:5" x14ac:dyDescent="0.25">
      <c r="A72" s="3">
        <v>42183</v>
      </c>
      <c r="B72" s="4">
        <v>483.08923299999998</v>
      </c>
      <c r="C72" s="7">
        <f t="shared" si="1"/>
        <v>6.4744735175053117E-3</v>
      </c>
      <c r="D72" s="6">
        <v>8484.9003909999992</v>
      </c>
      <c r="E72" s="7">
        <f t="shared" si="1"/>
        <v>1.2309035051385975E-2</v>
      </c>
    </row>
    <row r="73" spans="1:5" x14ac:dyDescent="0.25">
      <c r="A73" s="3">
        <v>42190</v>
      </c>
      <c r="B73" s="4">
        <v>480.49917599999998</v>
      </c>
      <c r="C73" s="7">
        <f t="shared" si="1"/>
        <v>-5.3758704723356572E-3</v>
      </c>
      <c r="D73" s="6">
        <v>8360.5498050000006</v>
      </c>
      <c r="E73" s="7">
        <f t="shared" si="1"/>
        <v>-1.4763968112334264E-2</v>
      </c>
    </row>
    <row r="74" spans="1:5" x14ac:dyDescent="0.25">
      <c r="A74" s="3">
        <v>42197</v>
      </c>
      <c r="B74" s="4">
        <v>490.04394500000001</v>
      </c>
      <c r="C74" s="7">
        <f t="shared" si="1"/>
        <v>1.9669557228257802E-2</v>
      </c>
      <c r="D74" s="6">
        <v>8609.8496090000008</v>
      </c>
      <c r="E74" s="7">
        <f t="shared" si="1"/>
        <v>2.9382660189553381E-2</v>
      </c>
    </row>
    <row r="75" spans="1:5" x14ac:dyDescent="0.25">
      <c r="A75" s="3">
        <v>42204</v>
      </c>
      <c r="B75" s="4">
        <v>491.650757</v>
      </c>
      <c r="C75" s="7">
        <f t="shared" si="1"/>
        <v>3.2735501813889482E-3</v>
      </c>
      <c r="D75" s="6">
        <v>8521.5498050000006</v>
      </c>
      <c r="E75" s="7">
        <f t="shared" si="1"/>
        <v>-1.0308624977623106E-2</v>
      </c>
    </row>
    <row r="76" spans="1:5" x14ac:dyDescent="0.25">
      <c r="A76" s="3">
        <v>42211</v>
      </c>
      <c r="B76" s="4">
        <v>480.52316300000001</v>
      </c>
      <c r="C76" s="7">
        <f t="shared" si="1"/>
        <v>-2.2893187654337115E-2</v>
      </c>
      <c r="D76" s="6">
        <v>8532.8496090000008</v>
      </c>
      <c r="E76" s="7">
        <f t="shared" si="1"/>
        <v>1.3251484709898165E-3</v>
      </c>
    </row>
    <row r="77" spans="1:5" x14ac:dyDescent="0.25">
      <c r="A77" s="3">
        <v>42218</v>
      </c>
      <c r="B77" s="4">
        <v>472.129547</v>
      </c>
      <c r="C77" s="7">
        <f t="shared" si="1"/>
        <v>-1.7622021373595732E-2</v>
      </c>
      <c r="D77" s="6">
        <v>8564.5996090000008</v>
      </c>
      <c r="E77" s="7">
        <f t="shared" si="1"/>
        <v>3.7140085741935937E-3</v>
      </c>
    </row>
    <row r="78" spans="1:5" x14ac:dyDescent="0.25">
      <c r="A78" s="3">
        <v>42225</v>
      </c>
      <c r="B78" s="4">
        <v>463.78387500000002</v>
      </c>
      <c r="C78" s="7">
        <f t="shared" si="1"/>
        <v>-1.7834754834226418E-2</v>
      </c>
      <c r="D78" s="6">
        <v>8518.5498050000006</v>
      </c>
      <c r="E78" s="7">
        <f t="shared" si="1"/>
        <v>-5.3912676665596676E-3</v>
      </c>
    </row>
    <row r="79" spans="1:5" x14ac:dyDescent="0.25">
      <c r="A79" s="3">
        <v>42232</v>
      </c>
      <c r="B79" s="4">
        <v>435.48538200000002</v>
      </c>
      <c r="C79" s="7">
        <f t="shared" si="1"/>
        <v>-6.2957427362898472E-2</v>
      </c>
      <c r="D79" s="6">
        <v>8299.9501949999994</v>
      </c>
      <c r="E79" s="7">
        <f t="shared" si="1"/>
        <v>-2.5996601490852513E-2</v>
      </c>
    </row>
    <row r="80" spans="1:5" x14ac:dyDescent="0.25">
      <c r="A80" s="3">
        <v>42239</v>
      </c>
      <c r="B80" s="4">
        <v>418.434326</v>
      </c>
      <c r="C80" s="7">
        <f t="shared" si="1"/>
        <v>-3.9941279218620666E-2</v>
      </c>
      <c r="D80" s="6">
        <v>8001.9501950000003</v>
      </c>
      <c r="E80" s="7">
        <f t="shared" si="1"/>
        <v>-3.6564227835447882E-2</v>
      </c>
    </row>
    <row r="81" spans="1:5" x14ac:dyDescent="0.25">
      <c r="A81" s="3">
        <v>42246</v>
      </c>
      <c r="B81" s="4">
        <v>400.92761200000001</v>
      </c>
      <c r="C81" s="7">
        <f t="shared" si="1"/>
        <v>-4.273905818664691E-2</v>
      </c>
      <c r="D81" s="6">
        <v>7655.0498049999997</v>
      </c>
      <c r="E81" s="7">
        <f t="shared" si="1"/>
        <v>-4.4319751053114489E-2</v>
      </c>
    </row>
    <row r="82" spans="1:5" x14ac:dyDescent="0.25">
      <c r="A82" s="3">
        <v>42253</v>
      </c>
      <c r="B82" s="4">
        <v>412.942474</v>
      </c>
      <c r="C82" s="7">
        <f t="shared" si="1"/>
        <v>2.9527402816081169E-2</v>
      </c>
      <c r="D82" s="6">
        <v>7789.2998049999997</v>
      </c>
      <c r="E82" s="7">
        <f t="shared" si="1"/>
        <v>1.7385436723870096E-2</v>
      </c>
    </row>
    <row r="83" spans="1:5" x14ac:dyDescent="0.25">
      <c r="A83" s="3">
        <v>42260</v>
      </c>
      <c r="B83" s="4">
        <v>429.46594199999998</v>
      </c>
      <c r="C83" s="7">
        <f t="shared" si="1"/>
        <v>3.9234146299391474E-2</v>
      </c>
      <c r="D83" s="6">
        <v>7981.8999020000001</v>
      </c>
      <c r="E83" s="7">
        <f t="shared" si="1"/>
        <v>2.4425494064414709E-2</v>
      </c>
    </row>
    <row r="84" spans="1:5" x14ac:dyDescent="0.25">
      <c r="A84" s="3">
        <v>42267</v>
      </c>
      <c r="B84" s="4">
        <v>401.62304699999999</v>
      </c>
      <c r="C84" s="7">
        <f t="shared" si="1"/>
        <v>-6.7028486744236573E-2</v>
      </c>
      <c r="D84" s="6">
        <v>7868.5</v>
      </c>
      <c r="E84" s="7">
        <f t="shared" si="1"/>
        <v>-1.4309019023079234E-2</v>
      </c>
    </row>
    <row r="85" spans="1:5" x14ac:dyDescent="0.25">
      <c r="A85" s="3">
        <v>42274</v>
      </c>
      <c r="B85" s="4">
        <v>414.74111900000003</v>
      </c>
      <c r="C85" s="7">
        <f t="shared" si="1"/>
        <v>3.214056126285627E-2</v>
      </c>
      <c r="D85" s="6">
        <v>7950.8999020000001</v>
      </c>
      <c r="E85" s="7">
        <f t="shared" si="1"/>
        <v>1.0417670421488844E-2</v>
      </c>
    </row>
    <row r="86" spans="1:5" x14ac:dyDescent="0.25">
      <c r="A86" s="3">
        <v>42281</v>
      </c>
      <c r="B86" s="4">
        <v>425.60485799999998</v>
      </c>
      <c r="C86" s="7">
        <f t="shared" si="1"/>
        <v>2.5856836494016676E-2</v>
      </c>
      <c r="D86" s="6">
        <v>8189.7001950000003</v>
      </c>
      <c r="E86" s="7">
        <f t="shared" si="1"/>
        <v>2.9592173487576753E-2</v>
      </c>
    </row>
    <row r="87" spans="1:5" x14ac:dyDescent="0.25">
      <c r="A87" s="3">
        <v>42288</v>
      </c>
      <c r="B87" s="4">
        <v>438.77084400000001</v>
      </c>
      <c r="C87" s="7">
        <f t="shared" si="1"/>
        <v>3.0465928907954406E-2</v>
      </c>
      <c r="D87" s="6">
        <v>8238.1503909999992</v>
      </c>
      <c r="E87" s="7">
        <f t="shared" si="1"/>
        <v>5.8985606453693775E-3</v>
      </c>
    </row>
    <row r="88" spans="1:5" x14ac:dyDescent="0.25">
      <c r="A88" s="3">
        <v>42295</v>
      </c>
      <c r="B88" s="4">
        <v>458.364014</v>
      </c>
      <c r="C88" s="7">
        <f t="shared" si="1"/>
        <v>4.3686377484639584E-2</v>
      </c>
      <c r="D88" s="6">
        <v>8295.4501949999994</v>
      </c>
      <c r="E88" s="7">
        <f t="shared" si="1"/>
        <v>6.9313436125195077E-3</v>
      </c>
    </row>
    <row r="89" spans="1:5" x14ac:dyDescent="0.25">
      <c r="A89" s="3">
        <v>42302</v>
      </c>
      <c r="B89" s="4">
        <v>454.55087300000002</v>
      </c>
      <c r="C89" s="7">
        <f t="shared" si="1"/>
        <v>-8.3538196817510048E-3</v>
      </c>
      <c r="D89" s="6">
        <v>8065.7998049999997</v>
      </c>
      <c r="E89" s="7">
        <f t="shared" si="1"/>
        <v>-2.8074318695763132E-2</v>
      </c>
    </row>
    <row r="90" spans="1:5" x14ac:dyDescent="0.25">
      <c r="A90" s="3">
        <v>42309</v>
      </c>
      <c r="B90" s="4">
        <v>456.80517600000002</v>
      </c>
      <c r="C90" s="7">
        <f t="shared" si="1"/>
        <v>4.9471501290367838E-3</v>
      </c>
      <c r="D90" s="6">
        <v>7954.2998049999997</v>
      </c>
      <c r="E90" s="7">
        <f t="shared" si="1"/>
        <v>-1.3920238098766401E-2</v>
      </c>
    </row>
    <row r="91" spans="1:5" x14ac:dyDescent="0.25">
      <c r="A91" s="3">
        <v>42316</v>
      </c>
      <c r="B91" s="4">
        <v>447.52423099999999</v>
      </c>
      <c r="C91" s="7">
        <f t="shared" si="1"/>
        <v>-2.052630554083254E-2</v>
      </c>
      <c r="D91" s="6">
        <v>7762.25</v>
      </c>
      <c r="E91" s="7">
        <f t="shared" si="1"/>
        <v>-2.4440397809400778E-2</v>
      </c>
    </row>
    <row r="92" spans="1:5" x14ac:dyDescent="0.25">
      <c r="A92" s="3">
        <v>42323</v>
      </c>
      <c r="B92" s="4">
        <v>454.14318800000001</v>
      </c>
      <c r="C92" s="7">
        <f t="shared" si="1"/>
        <v>1.4681856651187184E-2</v>
      </c>
      <c r="D92" s="6">
        <v>7856.5498049999997</v>
      </c>
      <c r="E92" s="7">
        <f t="shared" si="1"/>
        <v>1.2075313343004296E-2</v>
      </c>
    </row>
    <row r="93" spans="1:5" x14ac:dyDescent="0.25">
      <c r="A93" s="3">
        <v>42330</v>
      </c>
      <c r="B93" s="4">
        <v>469.58746300000001</v>
      </c>
      <c r="C93" s="7">
        <f t="shared" si="1"/>
        <v>3.3442030582204699E-2</v>
      </c>
      <c r="D93" s="6">
        <v>7942.7001950000003</v>
      </c>
      <c r="E93" s="7">
        <f t="shared" si="1"/>
        <v>1.0905738418886569E-2</v>
      </c>
    </row>
    <row r="94" spans="1:5" x14ac:dyDescent="0.25">
      <c r="A94" s="3">
        <v>42337</v>
      </c>
      <c r="B94" s="4">
        <v>463.06442299999998</v>
      </c>
      <c r="C94" s="7">
        <f t="shared" si="1"/>
        <v>-1.3988384013009751E-2</v>
      </c>
      <c r="D94" s="6">
        <v>7781.8999020000001</v>
      </c>
      <c r="E94" s="7">
        <f t="shared" si="1"/>
        <v>-2.0452780664277435E-2</v>
      </c>
    </row>
    <row r="95" spans="1:5" x14ac:dyDescent="0.25">
      <c r="A95" s="3">
        <v>42344</v>
      </c>
      <c r="B95" s="4">
        <v>457.06896999999998</v>
      </c>
      <c r="C95" s="7">
        <f t="shared" si="1"/>
        <v>-1.3031888411132017E-2</v>
      </c>
      <c r="D95" s="6">
        <v>7610.4501950000003</v>
      </c>
      <c r="E95" s="7">
        <f t="shared" si="1"/>
        <v>-2.2278183251327483E-2</v>
      </c>
    </row>
    <row r="96" spans="1:5" x14ac:dyDescent="0.25">
      <c r="A96" s="3">
        <v>42351</v>
      </c>
      <c r="B96" s="4">
        <v>475.75082400000002</v>
      </c>
      <c r="C96" s="7">
        <f t="shared" si="1"/>
        <v>4.0059939632589317E-2</v>
      </c>
      <c r="D96" s="6">
        <v>7761.9501950000003</v>
      </c>
      <c r="E96" s="7">
        <f t="shared" si="1"/>
        <v>1.9711287941674389E-2</v>
      </c>
    </row>
    <row r="97" spans="1:5" x14ac:dyDescent="0.25">
      <c r="A97" s="3">
        <v>42358</v>
      </c>
      <c r="B97" s="4">
        <v>479.89965799999999</v>
      </c>
      <c r="C97" s="7">
        <f t="shared" si="1"/>
        <v>8.6827980386163933E-3</v>
      </c>
      <c r="D97" s="6">
        <v>7861.0498049999997</v>
      </c>
      <c r="E97" s="7">
        <f t="shared" si="1"/>
        <v>1.2686544089707095E-2</v>
      </c>
    </row>
    <row r="98" spans="1:5" x14ac:dyDescent="0.25">
      <c r="A98" s="3">
        <v>42365</v>
      </c>
      <c r="B98" s="4">
        <v>486.99822999999998</v>
      </c>
      <c r="C98" s="7">
        <f t="shared" si="1"/>
        <v>1.4683452363587632E-2</v>
      </c>
      <c r="D98" s="6">
        <v>7946.3500979999999</v>
      </c>
      <c r="E98" s="7">
        <f t="shared" si="1"/>
        <v>1.0792555574990446E-2</v>
      </c>
    </row>
    <row r="99" spans="1:5" x14ac:dyDescent="0.25">
      <c r="A99" s="3">
        <v>42372</v>
      </c>
      <c r="B99" s="4">
        <v>491.98648100000003</v>
      </c>
      <c r="C99" s="7">
        <f t="shared" si="1"/>
        <v>1.019074989344947E-2</v>
      </c>
      <c r="D99" s="6">
        <v>7601.3500979999999</v>
      </c>
      <c r="E99" s="7">
        <f t="shared" si="1"/>
        <v>-4.438684008540613E-2</v>
      </c>
    </row>
    <row r="100" spans="1:5" x14ac:dyDescent="0.25">
      <c r="A100" s="3">
        <v>42379</v>
      </c>
      <c r="B100" s="4">
        <v>514.79315199999996</v>
      </c>
      <c r="C100" s="7">
        <f t="shared" si="1"/>
        <v>4.5313934907679099E-2</v>
      </c>
      <c r="D100" s="6">
        <v>7437.7998049999997</v>
      </c>
      <c r="E100" s="7">
        <f t="shared" si="1"/>
        <v>-2.1750796013766824E-2</v>
      </c>
    </row>
    <row r="101" spans="1:5" x14ac:dyDescent="0.25">
      <c r="A101" s="3">
        <v>42386</v>
      </c>
      <c r="B101" s="4">
        <v>481.62631199999998</v>
      </c>
      <c r="C101" s="7">
        <f t="shared" si="1"/>
        <v>-6.6596646326500045E-2</v>
      </c>
      <c r="D101" s="6">
        <v>7422.4501950000003</v>
      </c>
      <c r="E101" s="7">
        <f t="shared" si="1"/>
        <v>-2.0658623453940583E-3</v>
      </c>
    </row>
    <row r="102" spans="1:5" x14ac:dyDescent="0.25">
      <c r="A102" s="3">
        <v>42393</v>
      </c>
      <c r="B102" s="4">
        <v>496.61496</v>
      </c>
      <c r="C102" s="7">
        <f t="shared" si="1"/>
        <v>3.0646470415601673E-2</v>
      </c>
      <c r="D102" s="6">
        <v>7563.5498049999997</v>
      </c>
      <c r="E102" s="7">
        <f t="shared" si="1"/>
        <v>1.8831413282930268E-2</v>
      </c>
    </row>
    <row r="103" spans="1:5" x14ac:dyDescent="0.25">
      <c r="A103" s="3">
        <v>42400</v>
      </c>
      <c r="B103" s="4">
        <v>465.67843599999998</v>
      </c>
      <c r="C103" s="7">
        <f t="shared" si="1"/>
        <v>-6.4319653040917218E-2</v>
      </c>
      <c r="D103" s="6">
        <v>7489.1000979999999</v>
      </c>
      <c r="E103" s="7">
        <f t="shared" si="1"/>
        <v>-9.8919877314503704E-3</v>
      </c>
    </row>
    <row r="104" spans="1:5" x14ac:dyDescent="0.25">
      <c r="A104" s="3">
        <v>42407</v>
      </c>
      <c r="B104" s="4">
        <v>434.81384300000002</v>
      </c>
      <c r="C104" s="7">
        <f t="shared" si="1"/>
        <v>-6.8577352061635025E-2</v>
      </c>
      <c r="D104" s="6">
        <v>6980.9501950000003</v>
      </c>
      <c r="E104" s="7">
        <f t="shared" si="1"/>
        <v>-7.026360458326697E-2</v>
      </c>
    </row>
    <row r="105" spans="1:5" x14ac:dyDescent="0.25">
      <c r="A105" s="3">
        <v>42414</v>
      </c>
      <c r="B105" s="4">
        <v>452.94409200000001</v>
      </c>
      <c r="C105" s="7">
        <f t="shared" si="1"/>
        <v>4.0850708281216563E-2</v>
      </c>
      <c r="D105" s="6">
        <v>7210.75</v>
      </c>
      <c r="E105" s="7">
        <f t="shared" si="1"/>
        <v>3.2387929480215009E-2</v>
      </c>
    </row>
    <row r="106" spans="1:5" x14ac:dyDescent="0.25">
      <c r="A106" s="3">
        <v>42421</v>
      </c>
      <c r="B106" s="4">
        <v>455.82189899999997</v>
      </c>
      <c r="C106" s="7">
        <f t="shared" si="1"/>
        <v>6.3334602047520373E-3</v>
      </c>
      <c r="D106" s="6">
        <v>7029.75</v>
      </c>
      <c r="E106" s="7">
        <f t="shared" si="1"/>
        <v>-2.5421824765757689E-2</v>
      </c>
    </row>
    <row r="107" spans="1:5" x14ac:dyDescent="0.25">
      <c r="A107" s="3">
        <v>42428</v>
      </c>
      <c r="B107" s="4">
        <v>482.70550500000002</v>
      </c>
      <c r="C107" s="7">
        <f t="shared" si="1"/>
        <v>5.7304586347833635E-2</v>
      </c>
      <c r="D107" s="6">
        <v>7485.3500979999999</v>
      </c>
      <c r="E107" s="7">
        <f t="shared" si="1"/>
        <v>6.2796646745081314E-2</v>
      </c>
    </row>
    <row r="108" spans="1:5" x14ac:dyDescent="0.25">
      <c r="A108" s="3">
        <v>42435</v>
      </c>
      <c r="B108" s="4">
        <v>486.59054600000002</v>
      </c>
      <c r="C108" s="7">
        <f t="shared" si="1"/>
        <v>8.0162542712762554E-3</v>
      </c>
      <c r="D108" s="6">
        <v>7510.2001950000003</v>
      </c>
      <c r="E108" s="7">
        <f t="shared" si="1"/>
        <v>3.3143324869345267E-3</v>
      </c>
    </row>
    <row r="109" spans="1:5" x14ac:dyDescent="0.25">
      <c r="A109" s="3">
        <v>42442</v>
      </c>
      <c r="B109" s="4">
        <v>492.681915</v>
      </c>
      <c r="C109" s="7">
        <f t="shared" si="1"/>
        <v>1.2440761498186804E-2</v>
      </c>
      <c r="D109" s="6">
        <v>7604.3500979999999</v>
      </c>
      <c r="E109" s="7">
        <f t="shared" si="1"/>
        <v>1.2458342315787092E-2</v>
      </c>
    </row>
    <row r="110" spans="1:5" x14ac:dyDescent="0.25">
      <c r="A110" s="3">
        <v>42449</v>
      </c>
      <c r="B110" s="4">
        <v>503.99987800000002</v>
      </c>
      <c r="C110" s="7">
        <f t="shared" si="1"/>
        <v>2.2712263037839069E-2</v>
      </c>
      <c r="D110" s="6">
        <v>7716.5</v>
      </c>
      <c r="E110" s="7">
        <f t="shared" si="1"/>
        <v>1.4640428498378429E-2</v>
      </c>
    </row>
    <row r="111" spans="1:5" x14ac:dyDescent="0.25">
      <c r="A111" s="3">
        <v>42456</v>
      </c>
      <c r="B111" s="4">
        <v>506.57080100000002</v>
      </c>
      <c r="C111" s="7">
        <f t="shared" si="1"/>
        <v>5.0880727095371841E-3</v>
      </c>
      <c r="D111" s="6">
        <v>7713.0498049999997</v>
      </c>
      <c r="E111" s="7">
        <f t="shared" si="1"/>
        <v>-4.4721914781817312E-4</v>
      </c>
    </row>
    <row r="112" spans="1:5" x14ac:dyDescent="0.25">
      <c r="A112" s="3">
        <v>42463</v>
      </c>
      <c r="B112" s="4">
        <v>507.50125100000002</v>
      </c>
      <c r="C112" s="7">
        <f t="shared" si="1"/>
        <v>1.8350772201502739E-3</v>
      </c>
      <c r="D112" s="6">
        <v>7555.2001950000003</v>
      </c>
      <c r="E112" s="7">
        <f t="shared" si="1"/>
        <v>-2.0677580491836375E-2</v>
      </c>
    </row>
    <row r="113" spans="1:5" x14ac:dyDescent="0.25">
      <c r="A113" s="3">
        <v>42470</v>
      </c>
      <c r="B113" s="4">
        <v>522.04540999999995</v>
      </c>
      <c r="C113" s="7">
        <f t="shared" si="1"/>
        <v>2.8255400498654579E-2</v>
      </c>
      <c r="D113" s="6">
        <v>7850.4501950000003</v>
      </c>
      <c r="E113" s="7">
        <f t="shared" si="1"/>
        <v>3.8334786112321051E-2</v>
      </c>
    </row>
    <row r="114" spans="1:5" x14ac:dyDescent="0.25">
      <c r="A114" s="3">
        <v>42477</v>
      </c>
      <c r="B114" s="4">
        <v>508.774475</v>
      </c>
      <c r="C114" s="7">
        <f t="shared" si="1"/>
        <v>-2.5749732728434487E-2</v>
      </c>
      <c r="D114" s="6">
        <v>7899.2998049999997</v>
      </c>
      <c r="E114" s="7">
        <f t="shared" si="1"/>
        <v>6.2032434350065514E-3</v>
      </c>
    </row>
    <row r="115" spans="1:5" x14ac:dyDescent="0.25">
      <c r="A115" s="3">
        <v>42484</v>
      </c>
      <c r="B115" s="4">
        <v>481.22882099999998</v>
      </c>
      <c r="C115" s="7">
        <f t="shared" si="1"/>
        <v>-5.566196738584344E-2</v>
      </c>
      <c r="D115" s="6">
        <v>7849.7998049999997</v>
      </c>
      <c r="E115" s="7">
        <f t="shared" si="1"/>
        <v>-6.286094345071427E-3</v>
      </c>
    </row>
    <row r="116" spans="1:5" x14ac:dyDescent="0.25">
      <c r="A116" s="3">
        <v>42491</v>
      </c>
      <c r="B116" s="4">
        <v>474.495453</v>
      </c>
      <c r="C116" s="7">
        <f t="shared" si="1"/>
        <v>-1.4090841036494665E-2</v>
      </c>
      <c r="D116" s="6">
        <v>7733.4501950000003</v>
      </c>
      <c r="E116" s="7">
        <f t="shared" si="1"/>
        <v>-1.4932927608958764E-2</v>
      </c>
    </row>
    <row r="117" spans="1:5" x14ac:dyDescent="0.25">
      <c r="A117" s="3">
        <v>42498</v>
      </c>
      <c r="B117" s="4">
        <v>479.00070199999999</v>
      </c>
      <c r="C117" s="7">
        <f t="shared" si="1"/>
        <v>9.4500276776603997E-3</v>
      </c>
      <c r="D117" s="6">
        <v>7814.8999020000001</v>
      </c>
      <c r="E117" s="7">
        <f t="shared" si="1"/>
        <v>1.0477054033721631E-2</v>
      </c>
    </row>
    <row r="118" spans="1:5" x14ac:dyDescent="0.25">
      <c r="A118" s="3">
        <v>42505</v>
      </c>
      <c r="B118" s="4">
        <v>457.47833300000002</v>
      </c>
      <c r="C118" s="7">
        <f t="shared" si="1"/>
        <v>-4.5972538931842243E-2</v>
      </c>
      <c r="D118" s="6">
        <v>7749.7001950000003</v>
      </c>
      <c r="E118" s="7">
        <f t="shared" si="1"/>
        <v>-8.377997245252209E-3</v>
      </c>
    </row>
    <row r="119" spans="1:5" x14ac:dyDescent="0.25">
      <c r="A119" s="3">
        <v>42512</v>
      </c>
      <c r="B119" s="4">
        <v>477.31124899999998</v>
      </c>
      <c r="C119" s="7">
        <f t="shared" si="1"/>
        <v>4.2439267689486401E-2</v>
      </c>
      <c r="D119" s="6">
        <v>8156.6499020000001</v>
      </c>
      <c r="E119" s="7">
        <f t="shared" si="1"/>
        <v>5.1179375350436082E-2</v>
      </c>
    </row>
    <row r="120" spans="1:5" x14ac:dyDescent="0.25">
      <c r="A120" s="3">
        <v>42519</v>
      </c>
      <c r="B120" s="4">
        <v>469.94125400000001</v>
      </c>
      <c r="C120" s="7">
        <f t="shared" si="1"/>
        <v>-1.5561096318065955E-2</v>
      </c>
      <c r="D120" s="6">
        <v>8220.7998050000006</v>
      </c>
      <c r="E120" s="7">
        <f t="shared" si="1"/>
        <v>7.8339707618103657E-3</v>
      </c>
    </row>
    <row r="121" spans="1:5" x14ac:dyDescent="0.25">
      <c r="A121" s="3">
        <v>42526</v>
      </c>
      <c r="B121" s="4">
        <v>478.29064899999997</v>
      </c>
      <c r="C121" s="7">
        <f t="shared" si="1"/>
        <v>1.7610904601158901E-2</v>
      </c>
      <c r="D121" s="6">
        <v>8170.0498049999997</v>
      </c>
      <c r="E121" s="7">
        <f t="shared" si="1"/>
        <v>-6.1924992765462102E-3</v>
      </c>
    </row>
    <row r="122" spans="1:5" x14ac:dyDescent="0.25">
      <c r="A122" s="3">
        <v>42533</v>
      </c>
      <c r="B122" s="4">
        <v>477.40917999999999</v>
      </c>
      <c r="C122" s="7">
        <f t="shared" si="1"/>
        <v>-1.8446571260237489E-3</v>
      </c>
      <c r="D122" s="6">
        <v>8170.2001950000003</v>
      </c>
      <c r="E122" s="7">
        <f t="shared" si="1"/>
        <v>1.8407307110410868E-5</v>
      </c>
    </row>
    <row r="123" spans="1:5" x14ac:dyDescent="0.25">
      <c r="A123" s="3">
        <v>42540</v>
      </c>
      <c r="B123" s="4">
        <v>465.92568999999997</v>
      </c>
      <c r="C123" s="7">
        <f t="shared" si="1"/>
        <v>-2.434778498711691E-2</v>
      </c>
      <c r="D123" s="6">
        <v>8088.6000979999999</v>
      </c>
      <c r="E123" s="7">
        <f t="shared" si="1"/>
        <v>-1.0037737184918535E-2</v>
      </c>
    </row>
    <row r="124" spans="1:5" x14ac:dyDescent="0.25">
      <c r="A124" s="3">
        <v>42547</v>
      </c>
      <c r="B124" s="4">
        <v>476.69909699999999</v>
      </c>
      <c r="C124" s="7">
        <f t="shared" si="1"/>
        <v>2.2859310045184468E-2</v>
      </c>
      <c r="D124" s="6">
        <v>8328.3496090000008</v>
      </c>
      <c r="E124" s="7">
        <f t="shared" si="1"/>
        <v>2.9209635319947198E-2</v>
      </c>
    </row>
    <row r="125" spans="1:5" x14ac:dyDescent="0.25">
      <c r="A125" s="3">
        <v>42554</v>
      </c>
      <c r="B125" s="4">
        <v>479.123108</v>
      </c>
      <c r="C125" s="7">
        <f t="shared" si="1"/>
        <v>5.0721068919455554E-3</v>
      </c>
      <c r="D125" s="6">
        <v>8323.2001949999994</v>
      </c>
      <c r="E125" s="7">
        <f t="shared" si="1"/>
        <v>-6.1849067801668335E-4</v>
      </c>
    </row>
    <row r="126" spans="1:5" x14ac:dyDescent="0.25">
      <c r="A126" s="3">
        <v>42561</v>
      </c>
      <c r="B126" s="4">
        <v>495.67501800000002</v>
      </c>
      <c r="C126" s="7">
        <f t="shared" si="1"/>
        <v>3.3962931510939064E-2</v>
      </c>
      <c r="D126" s="6">
        <v>8541.4003909999992</v>
      </c>
      <c r="E126" s="7">
        <f t="shared" si="1"/>
        <v>2.5878154867281955E-2</v>
      </c>
    </row>
    <row r="127" spans="1:5" x14ac:dyDescent="0.25">
      <c r="A127" s="3">
        <v>42568</v>
      </c>
      <c r="B127" s="4">
        <v>496.97271699999999</v>
      </c>
      <c r="C127" s="7">
        <f t="shared" si="1"/>
        <v>2.6146228788465936E-3</v>
      </c>
      <c r="D127" s="6">
        <v>8541.2001949999994</v>
      </c>
      <c r="E127" s="7">
        <f t="shared" si="1"/>
        <v>-2.3438585828990182E-5</v>
      </c>
    </row>
    <row r="128" spans="1:5" x14ac:dyDescent="0.25">
      <c r="A128" s="3">
        <v>42575</v>
      </c>
      <c r="B128" s="4">
        <v>496.99722300000002</v>
      </c>
      <c r="C128" s="7">
        <f t="shared" si="1"/>
        <v>4.9309338278409053E-5</v>
      </c>
      <c r="D128" s="6">
        <v>8638.5</v>
      </c>
      <c r="E128" s="7">
        <f t="shared" si="1"/>
        <v>1.1327420650562555E-2</v>
      </c>
    </row>
    <row r="129" spans="1:5" x14ac:dyDescent="0.25">
      <c r="A129" s="3">
        <v>42582</v>
      </c>
      <c r="B129" s="4">
        <v>497.65829500000001</v>
      </c>
      <c r="C129" s="7">
        <f t="shared" si="1"/>
        <v>1.3292483384934994E-3</v>
      </c>
      <c r="D129" s="6">
        <v>8683.1503909999992</v>
      </c>
      <c r="E129" s="7">
        <f t="shared" si="1"/>
        <v>5.1554544616573376E-3</v>
      </c>
    </row>
    <row r="130" spans="1:5" x14ac:dyDescent="0.25">
      <c r="A130" s="3">
        <v>42589</v>
      </c>
      <c r="B130" s="4">
        <v>507.23193400000002</v>
      </c>
      <c r="C130" s="7">
        <f t="shared" si="1"/>
        <v>1.9054675603139178E-2</v>
      </c>
      <c r="D130" s="6">
        <v>8592.1503909999992</v>
      </c>
      <c r="E130" s="7">
        <f t="shared" si="1"/>
        <v>-1.053536987302711E-2</v>
      </c>
    </row>
    <row r="131" spans="1:5" x14ac:dyDescent="0.25">
      <c r="A131" s="3">
        <v>42596</v>
      </c>
      <c r="B131" s="4">
        <v>496.99722300000002</v>
      </c>
      <c r="C131" s="7">
        <f t="shared" si="1"/>
        <v>-2.0383923941632451E-2</v>
      </c>
      <c r="D131" s="6">
        <v>8666.9003909999992</v>
      </c>
      <c r="E131" s="7">
        <f t="shared" si="1"/>
        <v>8.6621759607148595E-3</v>
      </c>
    </row>
    <row r="132" spans="1:5" x14ac:dyDescent="0.25">
      <c r="A132" s="3">
        <v>42603</v>
      </c>
      <c r="B132" s="4">
        <v>503.36331200000001</v>
      </c>
      <c r="C132" s="7">
        <f t="shared" ref="C132:E195" si="2">LN(B132/B131)</f>
        <v>1.2727761076251187E-2</v>
      </c>
      <c r="D132" s="6">
        <v>8572.5498050000006</v>
      </c>
      <c r="E132" s="7">
        <f t="shared" si="2"/>
        <v>-1.09460019868823E-2</v>
      </c>
    </row>
    <row r="133" spans="1:5" x14ac:dyDescent="0.25">
      <c r="A133" s="3">
        <v>42610</v>
      </c>
      <c r="B133" s="4">
        <v>496.23812900000001</v>
      </c>
      <c r="C133" s="7">
        <f t="shared" si="2"/>
        <v>-1.4256289327419467E-2</v>
      </c>
      <c r="D133" s="6">
        <v>8809.6503909999992</v>
      </c>
      <c r="E133" s="7">
        <f t="shared" si="2"/>
        <v>2.7282540764618432E-2</v>
      </c>
    </row>
    <row r="134" spans="1:5" x14ac:dyDescent="0.25">
      <c r="A134" s="3">
        <v>42617</v>
      </c>
      <c r="B134" s="4">
        <v>511.51684599999999</v>
      </c>
      <c r="C134" s="7">
        <f t="shared" si="2"/>
        <v>3.032460905100675E-2</v>
      </c>
      <c r="D134" s="6">
        <v>8866.7001949999994</v>
      </c>
      <c r="E134" s="7">
        <f t="shared" si="2"/>
        <v>6.454952543590786E-3</v>
      </c>
    </row>
    <row r="135" spans="1:5" x14ac:dyDescent="0.25">
      <c r="A135" s="3">
        <v>42624</v>
      </c>
      <c r="B135" s="4">
        <v>526.69757100000004</v>
      </c>
      <c r="C135" s="7">
        <f t="shared" si="2"/>
        <v>2.9245995389568916E-2</v>
      </c>
      <c r="D135" s="6">
        <v>8779.8496090000008</v>
      </c>
      <c r="E135" s="7">
        <f t="shared" si="2"/>
        <v>-9.8434298185357885E-3</v>
      </c>
    </row>
    <row r="136" spans="1:5" x14ac:dyDescent="0.25">
      <c r="A136" s="3">
        <v>42631</v>
      </c>
      <c r="B136" s="4">
        <v>540.04193099999998</v>
      </c>
      <c r="C136" s="7">
        <f t="shared" si="2"/>
        <v>2.50202717984397E-2</v>
      </c>
      <c r="D136" s="6">
        <v>8831.5498050000006</v>
      </c>
      <c r="E136" s="7">
        <f t="shared" si="2"/>
        <v>5.8712363849669673E-3</v>
      </c>
    </row>
    <row r="137" spans="1:5" x14ac:dyDescent="0.25">
      <c r="A137" s="3">
        <v>42638</v>
      </c>
      <c r="B137" s="4">
        <v>530.68859899999995</v>
      </c>
      <c r="C137" s="7">
        <f t="shared" si="2"/>
        <v>-1.7471379887678544E-2</v>
      </c>
      <c r="D137" s="6">
        <v>8611.1503909999992</v>
      </c>
      <c r="E137" s="7">
        <f t="shared" si="2"/>
        <v>-2.5272594521640761E-2</v>
      </c>
    </row>
    <row r="138" spans="1:5" x14ac:dyDescent="0.25">
      <c r="A138" s="3">
        <v>42645</v>
      </c>
      <c r="B138" s="4">
        <v>543.07800299999997</v>
      </c>
      <c r="C138" s="7">
        <f t="shared" si="2"/>
        <v>2.3077554894649757E-2</v>
      </c>
      <c r="D138" s="6">
        <v>8697.5996090000008</v>
      </c>
      <c r="E138" s="7">
        <f t="shared" si="2"/>
        <v>9.9891600315399499E-3</v>
      </c>
    </row>
    <row r="139" spans="1:5" x14ac:dyDescent="0.25">
      <c r="A139" s="3">
        <v>42652</v>
      </c>
      <c r="B139" s="4">
        <v>527.72589100000005</v>
      </c>
      <c r="C139" s="7">
        <f t="shared" si="2"/>
        <v>-2.8675958480612818E-2</v>
      </c>
      <c r="D139" s="6">
        <v>8583.4003909999992</v>
      </c>
      <c r="E139" s="7">
        <f t="shared" si="2"/>
        <v>-1.3216929624894886E-2</v>
      </c>
    </row>
    <row r="140" spans="1:5" x14ac:dyDescent="0.25">
      <c r="A140" s="3">
        <v>42659</v>
      </c>
      <c r="B140" s="4">
        <v>521.13940400000001</v>
      </c>
      <c r="C140" s="7">
        <f t="shared" si="2"/>
        <v>-1.2559427049608335E-2</v>
      </c>
      <c r="D140" s="6">
        <v>8693.0498050000006</v>
      </c>
      <c r="E140" s="7">
        <f t="shared" si="2"/>
        <v>1.2693682448151153E-2</v>
      </c>
    </row>
    <row r="141" spans="1:5" x14ac:dyDescent="0.25">
      <c r="A141" s="3">
        <v>42666</v>
      </c>
      <c r="B141" s="4">
        <v>516.60968000000003</v>
      </c>
      <c r="C141" s="7">
        <f t="shared" si="2"/>
        <v>-8.7299576326121866E-3</v>
      </c>
      <c r="D141" s="6">
        <v>8638</v>
      </c>
      <c r="E141" s="7">
        <f t="shared" si="2"/>
        <v>-6.3527588644488467E-3</v>
      </c>
    </row>
    <row r="142" spans="1:5" x14ac:dyDescent="0.25">
      <c r="A142" s="3">
        <v>42673</v>
      </c>
      <c r="B142" s="4">
        <v>492.41848800000002</v>
      </c>
      <c r="C142" s="7">
        <f t="shared" si="2"/>
        <v>-4.7958678072422267E-2</v>
      </c>
      <c r="D142" s="6">
        <v>8433.75</v>
      </c>
      <c r="E142" s="7">
        <f t="shared" si="2"/>
        <v>-2.3929561579011348E-2</v>
      </c>
    </row>
    <row r="143" spans="1:5" x14ac:dyDescent="0.25">
      <c r="A143" s="3">
        <v>42680</v>
      </c>
      <c r="B143" s="4">
        <v>490.55761699999999</v>
      </c>
      <c r="C143" s="7">
        <f t="shared" si="2"/>
        <v>-3.78620235741318E-3</v>
      </c>
      <c r="D143" s="6">
        <v>8296.2998050000006</v>
      </c>
      <c r="E143" s="7">
        <f t="shared" si="2"/>
        <v>-1.6431904184769489E-2</v>
      </c>
    </row>
    <row r="144" spans="1:5" x14ac:dyDescent="0.25">
      <c r="A144" s="3">
        <v>42687</v>
      </c>
      <c r="B144" s="4">
        <v>483.57937600000002</v>
      </c>
      <c r="C144" s="7">
        <f t="shared" si="2"/>
        <v>-1.4327266942330883E-2</v>
      </c>
      <c r="D144" s="6">
        <v>8074.1000979999999</v>
      </c>
      <c r="E144" s="7">
        <f t="shared" si="2"/>
        <v>-2.7148188848373955E-2</v>
      </c>
    </row>
    <row r="145" spans="1:5" x14ac:dyDescent="0.25">
      <c r="A145" s="3">
        <v>42694</v>
      </c>
      <c r="B145" s="4">
        <v>486.61554000000001</v>
      </c>
      <c r="C145" s="7">
        <f t="shared" si="2"/>
        <v>6.258894705424253E-3</v>
      </c>
      <c r="D145" s="6">
        <v>8114.2998049999997</v>
      </c>
      <c r="E145" s="7">
        <f t="shared" si="2"/>
        <v>4.9664932756201654E-3</v>
      </c>
    </row>
    <row r="146" spans="1:5" x14ac:dyDescent="0.25">
      <c r="A146" s="3">
        <v>42701</v>
      </c>
      <c r="B146" s="4">
        <v>487.12973</v>
      </c>
      <c r="C146" s="7">
        <f t="shared" si="2"/>
        <v>1.056107923979706E-3</v>
      </c>
      <c r="D146" s="6">
        <v>8086.7998049999997</v>
      </c>
      <c r="E146" s="7">
        <f t="shared" si="2"/>
        <v>-3.3948345573103851E-3</v>
      </c>
    </row>
    <row r="147" spans="1:5" x14ac:dyDescent="0.25">
      <c r="A147" s="3">
        <v>42708</v>
      </c>
      <c r="B147" s="4">
        <v>503.87744099999998</v>
      </c>
      <c r="C147" s="7">
        <f t="shared" si="2"/>
        <v>3.380259223597535E-2</v>
      </c>
      <c r="D147" s="6">
        <v>8261.75</v>
      </c>
      <c r="E147" s="7">
        <f t="shared" si="2"/>
        <v>2.1403350854908031E-2</v>
      </c>
    </row>
    <row r="148" spans="1:5" x14ac:dyDescent="0.25">
      <c r="A148" s="3">
        <v>42715</v>
      </c>
      <c r="B148" s="4">
        <v>517.68701199999998</v>
      </c>
      <c r="C148" s="7">
        <f t="shared" si="2"/>
        <v>2.7037769823345027E-2</v>
      </c>
      <c r="D148" s="6">
        <v>8139.4501950000003</v>
      </c>
      <c r="E148" s="7">
        <f t="shared" si="2"/>
        <v>-1.4913795378089475E-2</v>
      </c>
    </row>
    <row r="149" spans="1:5" x14ac:dyDescent="0.25">
      <c r="A149" s="3">
        <v>42722</v>
      </c>
      <c r="B149" s="4">
        <v>517.76049799999998</v>
      </c>
      <c r="C149" s="7">
        <f t="shared" si="2"/>
        <v>1.4194056079854154E-4</v>
      </c>
      <c r="D149" s="6">
        <v>7985.75</v>
      </c>
      <c r="E149" s="7">
        <f t="shared" si="2"/>
        <v>-1.9063930753829218E-2</v>
      </c>
    </row>
    <row r="150" spans="1:5" x14ac:dyDescent="0.25">
      <c r="A150" s="3">
        <v>42729</v>
      </c>
      <c r="B150" s="4">
        <v>530.05200200000002</v>
      </c>
      <c r="C150" s="7">
        <f t="shared" si="2"/>
        <v>2.3462342448934286E-2</v>
      </c>
      <c r="D150" s="6">
        <v>8185.7998049999997</v>
      </c>
      <c r="E150" s="7">
        <f t="shared" si="2"/>
        <v>2.4742218625352315E-2</v>
      </c>
    </row>
    <row r="151" spans="1:5" x14ac:dyDescent="0.25">
      <c r="A151" s="3">
        <v>42736</v>
      </c>
      <c r="B151" s="4">
        <v>526.40368699999999</v>
      </c>
      <c r="C151" s="7">
        <f t="shared" si="2"/>
        <v>-6.9067345482339256E-3</v>
      </c>
      <c r="D151" s="6">
        <v>8243.7998050000006</v>
      </c>
      <c r="E151" s="7">
        <f t="shared" si="2"/>
        <v>7.0604570188580081E-3</v>
      </c>
    </row>
    <row r="152" spans="1:5" x14ac:dyDescent="0.25">
      <c r="A152" s="3">
        <v>42743</v>
      </c>
      <c r="B152" s="4">
        <v>533.969604</v>
      </c>
      <c r="C152" s="7">
        <f t="shared" si="2"/>
        <v>1.4270531825889296E-2</v>
      </c>
      <c r="D152" s="6">
        <v>8400.3496090000008</v>
      </c>
      <c r="E152" s="7">
        <f t="shared" si="2"/>
        <v>1.8811946090358519E-2</v>
      </c>
    </row>
    <row r="153" spans="1:5" x14ac:dyDescent="0.25">
      <c r="A153" s="3">
        <v>42750</v>
      </c>
      <c r="B153" s="4">
        <v>502.33496100000002</v>
      </c>
      <c r="C153" s="7">
        <f t="shared" si="2"/>
        <v>-6.107176582632004E-2</v>
      </c>
      <c r="D153" s="6">
        <v>8349.3496090000008</v>
      </c>
      <c r="E153" s="7">
        <f t="shared" si="2"/>
        <v>-6.0896804108550905E-3</v>
      </c>
    </row>
    <row r="154" spans="1:5" x14ac:dyDescent="0.25">
      <c r="A154" s="3">
        <v>42757</v>
      </c>
      <c r="B154" s="4">
        <v>501.99212599999998</v>
      </c>
      <c r="C154" s="7">
        <f t="shared" si="2"/>
        <v>-6.8271585572867019E-4</v>
      </c>
      <c r="D154" s="6">
        <v>8641.25</v>
      </c>
      <c r="E154" s="7">
        <f t="shared" si="2"/>
        <v>3.4363603585970327E-2</v>
      </c>
    </row>
    <row r="155" spans="1:5" x14ac:dyDescent="0.25">
      <c r="A155" s="3">
        <v>42764</v>
      </c>
      <c r="B155" s="4">
        <v>506.17907700000001</v>
      </c>
      <c r="C155" s="7">
        <f t="shared" si="2"/>
        <v>8.3060794819888126E-3</v>
      </c>
      <c r="D155" s="6">
        <v>8740.9501949999994</v>
      </c>
      <c r="E155" s="7">
        <f t="shared" si="2"/>
        <v>1.1471653444123465E-2</v>
      </c>
    </row>
    <row r="156" spans="1:5" x14ac:dyDescent="0.25">
      <c r="A156" s="3">
        <v>42771</v>
      </c>
      <c r="B156" s="4">
        <v>504.46511800000002</v>
      </c>
      <c r="C156" s="7">
        <f t="shared" si="2"/>
        <v>-3.3918181129541612E-3</v>
      </c>
      <c r="D156" s="6">
        <v>8793.5498050000006</v>
      </c>
      <c r="E156" s="7">
        <f t="shared" si="2"/>
        <v>5.9995742993920768E-3</v>
      </c>
    </row>
    <row r="157" spans="1:5" x14ac:dyDescent="0.25">
      <c r="A157" s="3">
        <v>42778</v>
      </c>
      <c r="B157" s="4">
        <v>526.67303500000003</v>
      </c>
      <c r="C157" s="7">
        <f t="shared" si="2"/>
        <v>4.3081233373164989E-2</v>
      </c>
      <c r="D157" s="6">
        <v>8821.7001949999994</v>
      </c>
      <c r="E157" s="7">
        <f t="shared" si="2"/>
        <v>3.1961412939088205E-3</v>
      </c>
    </row>
    <row r="158" spans="1:5" x14ac:dyDescent="0.25">
      <c r="A158" s="3">
        <v>42785</v>
      </c>
      <c r="B158" s="4">
        <v>579.19341999999995</v>
      </c>
      <c r="C158" s="7">
        <f t="shared" si="2"/>
        <v>9.5056551457788171E-2</v>
      </c>
      <c r="D158" s="6">
        <v>8939.5</v>
      </c>
      <c r="E158" s="7">
        <f t="shared" si="2"/>
        <v>1.3265041894975594E-2</v>
      </c>
    </row>
    <row r="159" spans="1:5" x14ac:dyDescent="0.25">
      <c r="A159" s="3">
        <v>42792</v>
      </c>
      <c r="B159" s="4">
        <v>616.31274399999995</v>
      </c>
      <c r="C159" s="7">
        <f t="shared" si="2"/>
        <v>6.2118055485783925E-2</v>
      </c>
      <c r="D159" s="6">
        <v>8897.5498050000006</v>
      </c>
      <c r="E159" s="7">
        <f t="shared" si="2"/>
        <v>-4.7037231834072771E-3</v>
      </c>
    </row>
    <row r="160" spans="1:5" x14ac:dyDescent="0.25">
      <c r="A160" s="3">
        <v>42799</v>
      </c>
      <c r="B160" s="4">
        <v>627.62487799999997</v>
      </c>
      <c r="C160" s="7">
        <f t="shared" si="2"/>
        <v>1.8188123975739837E-2</v>
      </c>
      <c r="D160" s="6">
        <v>8934.5498050000006</v>
      </c>
      <c r="E160" s="7">
        <f t="shared" si="2"/>
        <v>4.1498257532708201E-3</v>
      </c>
    </row>
    <row r="161" spans="1:5" x14ac:dyDescent="0.25">
      <c r="A161" s="3">
        <v>42806</v>
      </c>
      <c r="B161" s="4">
        <v>636.95361300000002</v>
      </c>
      <c r="C161" s="7">
        <f t="shared" si="2"/>
        <v>1.4754171913214556E-2</v>
      </c>
      <c r="D161" s="6">
        <v>9160.0498050000006</v>
      </c>
      <c r="E161" s="7">
        <f t="shared" si="2"/>
        <v>2.4925854118730245E-2</v>
      </c>
    </row>
    <row r="162" spans="1:5" x14ac:dyDescent="0.25">
      <c r="A162" s="3">
        <v>42813</v>
      </c>
      <c r="B162" s="4">
        <v>630.12231399999996</v>
      </c>
      <c r="C162" s="7">
        <f t="shared" si="2"/>
        <v>-1.0782882137066808E-2</v>
      </c>
      <c r="D162" s="6">
        <v>9108</v>
      </c>
      <c r="E162" s="7">
        <f t="shared" si="2"/>
        <v>-5.69846769683836E-3</v>
      </c>
    </row>
    <row r="163" spans="1:5" x14ac:dyDescent="0.25">
      <c r="A163" s="3">
        <v>42820</v>
      </c>
      <c r="B163" s="4">
        <v>646.845642</v>
      </c>
      <c r="C163" s="7">
        <f t="shared" si="2"/>
        <v>2.619374132859768E-2</v>
      </c>
      <c r="D163" s="6">
        <v>9173.75</v>
      </c>
      <c r="E163" s="7">
        <f t="shared" si="2"/>
        <v>7.1929966756422263E-3</v>
      </c>
    </row>
    <row r="164" spans="1:5" x14ac:dyDescent="0.25">
      <c r="A164" s="3">
        <v>42827</v>
      </c>
      <c r="B164" s="4">
        <v>688.81292699999995</v>
      </c>
      <c r="C164" s="7">
        <f t="shared" si="2"/>
        <v>6.2862029283010726E-2</v>
      </c>
      <c r="D164" s="6">
        <v>9198.2998050000006</v>
      </c>
      <c r="E164" s="7">
        <f t="shared" si="2"/>
        <v>2.6725182951842143E-3</v>
      </c>
    </row>
    <row r="165" spans="1:5" x14ac:dyDescent="0.25">
      <c r="A165" s="3">
        <v>42834</v>
      </c>
      <c r="B165" s="4">
        <v>668.34344499999997</v>
      </c>
      <c r="C165" s="7">
        <f t="shared" si="2"/>
        <v>-3.0167539725100015E-2</v>
      </c>
      <c r="D165" s="6">
        <v>9150.7998050000006</v>
      </c>
      <c r="E165" s="7">
        <f t="shared" si="2"/>
        <v>-5.177377322440853E-3</v>
      </c>
    </row>
    <row r="166" spans="1:5" x14ac:dyDescent="0.25">
      <c r="A166" s="3">
        <v>42841</v>
      </c>
      <c r="B166" s="4">
        <v>686.80517599999996</v>
      </c>
      <c r="C166" s="7">
        <f t="shared" si="2"/>
        <v>2.7248484761702909E-2</v>
      </c>
      <c r="D166" s="6">
        <v>9119.4003909999992</v>
      </c>
      <c r="E166" s="7">
        <f t="shared" si="2"/>
        <v>-3.4372305259185902E-3</v>
      </c>
    </row>
    <row r="167" spans="1:5" x14ac:dyDescent="0.25">
      <c r="A167" s="3">
        <v>42848</v>
      </c>
      <c r="B167" s="4">
        <v>683.23028599999998</v>
      </c>
      <c r="C167" s="7">
        <f t="shared" si="2"/>
        <v>-5.2186942784967086E-3</v>
      </c>
      <c r="D167" s="6">
        <v>9304.0498050000006</v>
      </c>
      <c r="E167" s="7">
        <f t="shared" si="2"/>
        <v>2.0045712952022062E-2</v>
      </c>
    </row>
    <row r="168" spans="1:5" x14ac:dyDescent="0.25">
      <c r="A168" s="3">
        <v>42855</v>
      </c>
      <c r="B168" s="4">
        <v>650.444885</v>
      </c>
      <c r="C168" s="7">
        <f t="shared" si="2"/>
        <v>-4.9175403887084933E-2</v>
      </c>
      <c r="D168" s="6">
        <v>9285.2998050000006</v>
      </c>
      <c r="E168" s="7">
        <f t="shared" si="2"/>
        <v>-2.0172848165069621E-3</v>
      </c>
    </row>
    <row r="169" spans="1:5" x14ac:dyDescent="0.25">
      <c r="A169" s="3">
        <v>42862</v>
      </c>
      <c r="B169" s="4">
        <v>661.31616199999996</v>
      </c>
      <c r="C169" s="7">
        <f t="shared" si="2"/>
        <v>1.6575466891838191E-2</v>
      </c>
      <c r="D169" s="6">
        <v>9400.9003909999992</v>
      </c>
      <c r="E169" s="7">
        <f t="shared" si="2"/>
        <v>1.2372987505865936E-2</v>
      </c>
    </row>
    <row r="170" spans="1:5" x14ac:dyDescent="0.25">
      <c r="A170" s="3">
        <v>42869</v>
      </c>
      <c r="B170" s="4">
        <v>645.84167500000001</v>
      </c>
      <c r="C170" s="7">
        <f t="shared" si="2"/>
        <v>-2.3677645516865121E-2</v>
      </c>
      <c r="D170" s="6">
        <v>9427.9003909999992</v>
      </c>
      <c r="E170" s="7">
        <f t="shared" si="2"/>
        <v>2.8679488215046845E-3</v>
      </c>
    </row>
    <row r="171" spans="1:5" x14ac:dyDescent="0.25">
      <c r="A171" s="3">
        <v>42876</v>
      </c>
      <c r="B171" s="4">
        <v>654.87670900000001</v>
      </c>
      <c r="C171" s="7">
        <f t="shared" si="2"/>
        <v>1.3892598778298151E-2</v>
      </c>
      <c r="D171" s="6">
        <v>9595.0996090000008</v>
      </c>
      <c r="E171" s="7">
        <f t="shared" si="2"/>
        <v>1.7579090963381762E-2</v>
      </c>
    </row>
    <row r="172" spans="1:5" x14ac:dyDescent="0.25">
      <c r="A172" s="3">
        <v>42883</v>
      </c>
      <c r="B172" s="4">
        <v>648.73095699999999</v>
      </c>
      <c r="C172" s="7">
        <f t="shared" si="2"/>
        <v>-9.4289067058996555E-3</v>
      </c>
      <c r="D172" s="6">
        <v>9653.5</v>
      </c>
      <c r="E172" s="7">
        <f t="shared" si="2"/>
        <v>6.0680331435065361E-3</v>
      </c>
    </row>
    <row r="173" spans="1:5" x14ac:dyDescent="0.25">
      <c r="A173" s="3">
        <v>42890</v>
      </c>
      <c r="B173" s="4">
        <v>654.09313999999995</v>
      </c>
      <c r="C173" s="7">
        <f t="shared" si="2"/>
        <v>8.2316765417467762E-3</v>
      </c>
      <c r="D173" s="6">
        <v>9668.25</v>
      </c>
      <c r="E173" s="7">
        <f t="shared" si="2"/>
        <v>1.5267771154523603E-3</v>
      </c>
    </row>
    <row r="174" spans="1:5" x14ac:dyDescent="0.25">
      <c r="A174" s="3">
        <v>42897</v>
      </c>
      <c r="B174" s="4">
        <v>680.09631300000001</v>
      </c>
      <c r="C174" s="7">
        <f t="shared" si="2"/>
        <v>3.8984667686161351E-2</v>
      </c>
      <c r="D174" s="6">
        <v>9588.0498050000006</v>
      </c>
      <c r="E174" s="7">
        <f t="shared" si="2"/>
        <v>-8.3298099365644602E-3</v>
      </c>
    </row>
    <row r="175" spans="1:5" x14ac:dyDescent="0.25">
      <c r="A175" s="3">
        <v>42904</v>
      </c>
      <c r="B175" s="4">
        <v>703.13665800000001</v>
      </c>
      <c r="C175" s="7">
        <f t="shared" si="2"/>
        <v>3.3316840616681692E-2</v>
      </c>
      <c r="D175" s="6">
        <v>9574.9501949999994</v>
      </c>
      <c r="E175" s="7">
        <f t="shared" si="2"/>
        <v>-1.3671775860205483E-3</v>
      </c>
    </row>
    <row r="176" spans="1:5" x14ac:dyDescent="0.25">
      <c r="A176" s="3">
        <v>42911</v>
      </c>
      <c r="B176" s="4">
        <v>675.78686500000003</v>
      </c>
      <c r="C176" s="7">
        <f t="shared" si="2"/>
        <v>-3.967352765443162E-2</v>
      </c>
      <c r="D176" s="6">
        <v>9520.9003909999992</v>
      </c>
      <c r="E176" s="7">
        <f t="shared" si="2"/>
        <v>-5.6609102690742263E-3</v>
      </c>
    </row>
    <row r="177" spans="1:5" x14ac:dyDescent="0.25">
      <c r="A177" s="3">
        <v>42918</v>
      </c>
      <c r="B177" s="4">
        <v>730.21716300000003</v>
      </c>
      <c r="C177" s="7">
        <f t="shared" si="2"/>
        <v>7.7464235597050554E-2</v>
      </c>
      <c r="D177" s="6">
        <v>9665.7998050000006</v>
      </c>
      <c r="E177" s="7">
        <f t="shared" si="2"/>
        <v>1.5104438734935015E-2</v>
      </c>
    </row>
    <row r="178" spans="1:5" x14ac:dyDescent="0.25">
      <c r="A178" s="3">
        <v>42925</v>
      </c>
      <c r="B178" s="4">
        <v>751.07836899999995</v>
      </c>
      <c r="C178" s="7">
        <f t="shared" si="2"/>
        <v>2.8168025717983502E-2</v>
      </c>
      <c r="D178" s="6">
        <v>9886.3496090000008</v>
      </c>
      <c r="E178" s="7">
        <f t="shared" si="2"/>
        <v>2.2561116357183733E-2</v>
      </c>
    </row>
    <row r="179" spans="1:5" x14ac:dyDescent="0.25">
      <c r="A179" s="3">
        <v>42932</v>
      </c>
      <c r="B179" s="4">
        <v>787.64276099999995</v>
      </c>
      <c r="C179" s="7">
        <f t="shared" si="2"/>
        <v>4.7534638896784713E-2</v>
      </c>
      <c r="D179" s="6">
        <v>9915.25</v>
      </c>
      <c r="E179" s="7">
        <f t="shared" si="2"/>
        <v>2.9189976659719885E-3</v>
      </c>
    </row>
    <row r="180" spans="1:5" x14ac:dyDescent="0.25">
      <c r="A180" s="3">
        <v>42939</v>
      </c>
      <c r="B180" s="4">
        <v>792.33874500000002</v>
      </c>
      <c r="C180" s="7">
        <f t="shared" si="2"/>
        <v>5.9443706272348422E-3</v>
      </c>
      <c r="D180" s="6">
        <v>10014.5</v>
      </c>
      <c r="E180" s="7">
        <f t="shared" si="2"/>
        <v>9.9600667835317569E-3</v>
      </c>
    </row>
    <row r="181" spans="1:5" x14ac:dyDescent="0.25">
      <c r="A181" s="3">
        <v>42946</v>
      </c>
      <c r="B181" s="4">
        <v>806.103882</v>
      </c>
      <c r="C181" s="7">
        <f t="shared" si="2"/>
        <v>1.7223611351016882E-2</v>
      </c>
      <c r="D181" s="6">
        <v>10066.400390999999</v>
      </c>
      <c r="E181" s="7">
        <f t="shared" si="2"/>
        <v>5.1691413785585338E-3</v>
      </c>
    </row>
    <row r="182" spans="1:5" x14ac:dyDescent="0.25">
      <c r="A182" s="3">
        <v>42953</v>
      </c>
      <c r="B182" s="4">
        <v>768.38647500000002</v>
      </c>
      <c r="C182" s="7">
        <f t="shared" si="2"/>
        <v>-4.7919790827776539E-2</v>
      </c>
      <c r="D182" s="6">
        <v>9710.7998050000006</v>
      </c>
      <c r="E182" s="7">
        <f t="shared" si="2"/>
        <v>-3.5964536019628922E-2</v>
      </c>
    </row>
    <row r="183" spans="1:5" x14ac:dyDescent="0.25">
      <c r="A183" s="3">
        <v>42960</v>
      </c>
      <c r="B183" s="4">
        <v>782.87219200000004</v>
      </c>
      <c r="C183" s="7">
        <f t="shared" si="2"/>
        <v>1.8676624829783075E-2</v>
      </c>
      <c r="D183" s="6">
        <v>9837.4003909999992</v>
      </c>
      <c r="E183" s="7">
        <f t="shared" si="2"/>
        <v>1.2952840135805612E-2</v>
      </c>
    </row>
    <row r="184" spans="1:5" x14ac:dyDescent="0.25">
      <c r="A184" s="3">
        <v>42967</v>
      </c>
      <c r="B184" s="4">
        <v>779.21972700000003</v>
      </c>
      <c r="C184" s="7">
        <f t="shared" si="2"/>
        <v>-4.676385060003581E-3</v>
      </c>
      <c r="D184" s="6">
        <v>9857.0498050000006</v>
      </c>
      <c r="E184" s="7">
        <f t="shared" si="2"/>
        <v>1.9954271710393022E-3</v>
      </c>
    </row>
    <row r="185" spans="1:5" x14ac:dyDescent="0.25">
      <c r="A185" s="3">
        <v>42974</v>
      </c>
      <c r="B185" s="4">
        <v>800.11584500000004</v>
      </c>
      <c r="C185" s="7">
        <f t="shared" si="2"/>
        <v>2.6463454434872163E-2</v>
      </c>
      <c r="D185" s="6">
        <v>9974.4003909999992</v>
      </c>
      <c r="E185" s="7">
        <f t="shared" si="2"/>
        <v>1.1834934366308433E-2</v>
      </c>
    </row>
    <row r="186" spans="1:5" x14ac:dyDescent="0.25">
      <c r="A186" s="3">
        <v>42981</v>
      </c>
      <c r="B186" s="4">
        <v>811.89324999999997</v>
      </c>
      <c r="C186" s="7">
        <f t="shared" si="2"/>
        <v>1.4612342567573551E-2</v>
      </c>
      <c r="D186" s="6">
        <v>9934.7998050000006</v>
      </c>
      <c r="E186" s="7">
        <f t="shared" si="2"/>
        <v>-3.9781244685840435E-3</v>
      </c>
    </row>
    <row r="187" spans="1:5" x14ac:dyDescent="0.25">
      <c r="A187" s="3">
        <v>42988</v>
      </c>
      <c r="B187" s="4">
        <v>836.64056400000004</v>
      </c>
      <c r="C187" s="7">
        <f t="shared" si="2"/>
        <v>3.0025678562577124E-2</v>
      </c>
      <c r="D187" s="6">
        <v>10085.400390999999</v>
      </c>
      <c r="E187" s="7">
        <f t="shared" si="2"/>
        <v>1.5045146931530246E-2</v>
      </c>
    </row>
    <row r="188" spans="1:5" x14ac:dyDescent="0.25">
      <c r="A188" s="3">
        <v>42995</v>
      </c>
      <c r="B188" s="4">
        <v>812.39013699999998</v>
      </c>
      <c r="C188" s="7">
        <f t="shared" si="2"/>
        <v>-2.9413855503280007E-2</v>
      </c>
      <c r="D188" s="6">
        <v>9964.4003909999992</v>
      </c>
      <c r="E188" s="7">
        <f t="shared" si="2"/>
        <v>-1.207009190004938E-2</v>
      </c>
    </row>
    <row r="189" spans="1:5" x14ac:dyDescent="0.25">
      <c r="A189" s="3">
        <v>43002</v>
      </c>
      <c r="B189" s="4">
        <v>776.11389199999996</v>
      </c>
      <c r="C189" s="7">
        <f t="shared" si="2"/>
        <v>-4.5681411606304484E-2</v>
      </c>
      <c r="D189" s="6">
        <v>9788.5996090000008</v>
      </c>
      <c r="E189" s="7">
        <f t="shared" si="2"/>
        <v>-1.7800377046401108E-2</v>
      </c>
    </row>
    <row r="190" spans="1:5" x14ac:dyDescent="0.25">
      <c r="A190" s="3">
        <v>43009</v>
      </c>
      <c r="B190" s="4">
        <v>831.91967799999998</v>
      </c>
      <c r="C190" s="7">
        <f t="shared" si="2"/>
        <v>6.9436617840374165E-2</v>
      </c>
      <c r="D190" s="6">
        <v>9979.7001949999994</v>
      </c>
      <c r="E190" s="7">
        <f t="shared" si="2"/>
        <v>1.9334645983254198E-2</v>
      </c>
    </row>
    <row r="191" spans="1:5" x14ac:dyDescent="0.25">
      <c r="A191" s="3">
        <v>43016</v>
      </c>
      <c r="B191" s="4">
        <v>871.07824700000003</v>
      </c>
      <c r="C191" s="7">
        <f t="shared" si="2"/>
        <v>4.5995913342947968E-2</v>
      </c>
      <c r="D191" s="6">
        <v>10167.450194999999</v>
      </c>
      <c r="E191" s="7">
        <f t="shared" si="2"/>
        <v>1.8638411045315481E-2</v>
      </c>
    </row>
    <row r="192" spans="1:5" x14ac:dyDescent="0.25">
      <c r="A192" s="3">
        <v>43023</v>
      </c>
      <c r="B192" s="4">
        <v>904.32324200000005</v>
      </c>
      <c r="C192" s="7">
        <f t="shared" si="2"/>
        <v>3.7455056425433529E-2</v>
      </c>
      <c r="D192" s="6">
        <v>10146.549805000001</v>
      </c>
      <c r="E192" s="7">
        <f t="shared" si="2"/>
        <v>-2.0577333242903385E-3</v>
      </c>
    </row>
    <row r="193" spans="1:5" x14ac:dyDescent="0.25">
      <c r="A193" s="3">
        <v>43030</v>
      </c>
      <c r="B193" s="4">
        <v>924.15087900000003</v>
      </c>
      <c r="C193" s="7">
        <f t="shared" si="2"/>
        <v>2.1688482208695674E-2</v>
      </c>
      <c r="D193" s="6">
        <v>10323.049805000001</v>
      </c>
      <c r="E193" s="7">
        <f t="shared" si="2"/>
        <v>1.7245513123179394E-2</v>
      </c>
    </row>
    <row r="194" spans="1:5" x14ac:dyDescent="0.25">
      <c r="A194" s="3">
        <v>43037</v>
      </c>
      <c r="B194" s="4">
        <v>939.50622599999997</v>
      </c>
      <c r="C194" s="7">
        <f t="shared" si="2"/>
        <v>1.6479098488247718E-2</v>
      </c>
      <c r="D194" s="6">
        <v>10452.5</v>
      </c>
      <c r="E194" s="7">
        <f t="shared" si="2"/>
        <v>1.2461944113395466E-2</v>
      </c>
    </row>
    <row r="195" spans="1:5" x14ac:dyDescent="0.25">
      <c r="A195" s="3">
        <v>43044</v>
      </c>
      <c r="B195" s="4">
        <v>878.432861</v>
      </c>
      <c r="C195" s="7">
        <f t="shared" si="2"/>
        <v>-6.7214965641500174E-2</v>
      </c>
      <c r="D195" s="6">
        <v>10321.75</v>
      </c>
      <c r="E195" s="7">
        <f t="shared" si="2"/>
        <v>-1.2587864927740618E-2</v>
      </c>
    </row>
    <row r="196" spans="1:5" x14ac:dyDescent="0.25">
      <c r="A196" s="3">
        <v>43051</v>
      </c>
      <c r="B196" s="4">
        <v>906.31097399999999</v>
      </c>
      <c r="C196" s="7">
        <f t="shared" ref="C196:E259" si="3">LN(B196/B195)</f>
        <v>3.1243005441468311E-2</v>
      </c>
      <c r="D196" s="6">
        <v>10283.599609000001</v>
      </c>
      <c r="E196" s="7">
        <f t="shared" si="3"/>
        <v>-3.7029640667998725E-3</v>
      </c>
    </row>
    <row r="197" spans="1:5" x14ac:dyDescent="0.25">
      <c r="A197" s="3">
        <v>43058</v>
      </c>
      <c r="B197" s="4">
        <v>945.27062999999998</v>
      </c>
      <c r="C197" s="7">
        <f t="shared" si="3"/>
        <v>4.2088781886178261E-2</v>
      </c>
      <c r="D197" s="6">
        <v>10389.700194999999</v>
      </c>
      <c r="E197" s="7">
        <f t="shared" si="3"/>
        <v>1.0264594291593623E-2</v>
      </c>
    </row>
    <row r="198" spans="1:5" x14ac:dyDescent="0.25">
      <c r="A198" s="3">
        <v>43065</v>
      </c>
      <c r="B198" s="4">
        <v>904.521973</v>
      </c>
      <c r="C198" s="7">
        <f t="shared" si="3"/>
        <v>-4.4064669927099273E-2</v>
      </c>
      <c r="D198" s="6">
        <v>10121.799805000001</v>
      </c>
      <c r="E198" s="7">
        <f t="shared" si="3"/>
        <v>-2.6123455155229354E-2</v>
      </c>
    </row>
    <row r="199" spans="1:5" x14ac:dyDescent="0.25">
      <c r="A199" s="3">
        <v>43072</v>
      </c>
      <c r="B199" s="4">
        <v>915.35516399999995</v>
      </c>
      <c r="C199" s="7">
        <f t="shared" si="3"/>
        <v>1.1905549819157323E-2</v>
      </c>
      <c r="D199" s="6">
        <v>10265.650390999999</v>
      </c>
      <c r="E199" s="7">
        <f t="shared" si="3"/>
        <v>1.411191413177721E-2</v>
      </c>
    </row>
    <row r="200" spans="1:5" x14ac:dyDescent="0.25">
      <c r="A200" s="3">
        <v>43079</v>
      </c>
      <c r="B200" s="4">
        <v>914.11285399999997</v>
      </c>
      <c r="C200" s="7">
        <f t="shared" si="3"/>
        <v>-1.3581108592517256E-3</v>
      </c>
      <c r="D200" s="6">
        <v>10333.25</v>
      </c>
      <c r="E200" s="7">
        <f t="shared" si="3"/>
        <v>6.5634427462050102E-3</v>
      </c>
    </row>
    <row r="201" spans="1:5" x14ac:dyDescent="0.25">
      <c r="A201" s="3">
        <v>43086</v>
      </c>
      <c r="B201" s="4">
        <v>914.75885000000005</v>
      </c>
      <c r="C201" s="7">
        <f t="shared" si="3"/>
        <v>7.0644214731194947E-4</v>
      </c>
      <c r="D201" s="6">
        <v>10493</v>
      </c>
      <c r="E201" s="7">
        <f t="shared" si="3"/>
        <v>1.5341516907384799E-2</v>
      </c>
    </row>
    <row r="202" spans="1:5" x14ac:dyDescent="0.25">
      <c r="A202" s="3">
        <v>43093</v>
      </c>
      <c r="B202" s="4">
        <v>915.40484600000002</v>
      </c>
      <c r="C202" s="7">
        <f t="shared" si="3"/>
        <v>7.0594343909224813E-4</v>
      </c>
      <c r="D202" s="6">
        <v>10530.700194999999</v>
      </c>
      <c r="E202" s="7">
        <f t="shared" si="3"/>
        <v>3.5864510110607891E-3</v>
      </c>
    </row>
    <row r="203" spans="1:5" x14ac:dyDescent="0.25">
      <c r="A203" s="3">
        <v>43100</v>
      </c>
      <c r="B203" s="4">
        <v>917.59136999999998</v>
      </c>
      <c r="C203" s="7">
        <f t="shared" si="3"/>
        <v>2.3857387353115331E-3</v>
      </c>
      <c r="D203" s="6">
        <v>10558.849609000001</v>
      </c>
      <c r="E203" s="7">
        <f t="shared" si="3"/>
        <v>2.6695146153801219E-3</v>
      </c>
    </row>
    <row r="204" spans="1:5" x14ac:dyDescent="0.25">
      <c r="A204" s="3">
        <v>43107</v>
      </c>
      <c r="B204" s="4">
        <v>943.18353300000001</v>
      </c>
      <c r="C204" s="7">
        <f t="shared" si="3"/>
        <v>2.7508729617909469E-2</v>
      </c>
      <c r="D204" s="6">
        <v>10681.25</v>
      </c>
      <c r="E204" s="7">
        <f t="shared" si="3"/>
        <v>1.1525534079549073E-2</v>
      </c>
    </row>
    <row r="205" spans="1:5" x14ac:dyDescent="0.25">
      <c r="A205" s="3">
        <v>43114</v>
      </c>
      <c r="B205" s="4">
        <v>925.59204099999999</v>
      </c>
      <c r="C205" s="7">
        <f t="shared" si="3"/>
        <v>-1.8827313323619154E-2</v>
      </c>
      <c r="D205" s="6">
        <v>10894.700194999999</v>
      </c>
      <c r="E205" s="7">
        <f t="shared" si="3"/>
        <v>1.978658246754577E-2</v>
      </c>
    </row>
    <row r="206" spans="1:5" x14ac:dyDescent="0.25">
      <c r="A206" s="3">
        <v>43121</v>
      </c>
      <c r="B206" s="4">
        <v>959.97997999999995</v>
      </c>
      <c r="C206" s="7">
        <f t="shared" si="3"/>
        <v>3.6478852982025557E-2</v>
      </c>
      <c r="D206" s="6">
        <v>11069.650390999999</v>
      </c>
      <c r="E206" s="7">
        <f t="shared" si="3"/>
        <v>1.593071421037447E-2</v>
      </c>
    </row>
    <row r="207" spans="1:5" x14ac:dyDescent="0.25">
      <c r="A207" s="3">
        <v>43128</v>
      </c>
      <c r="B207" s="4">
        <v>898.80718999999999</v>
      </c>
      <c r="C207" s="7">
        <f t="shared" si="3"/>
        <v>-6.5843890243624095E-2</v>
      </c>
      <c r="D207" s="6">
        <v>10760.599609000001</v>
      </c>
      <c r="E207" s="7">
        <f t="shared" si="3"/>
        <v>-2.8315885635172997E-2</v>
      </c>
    </row>
    <row r="208" spans="1:5" x14ac:dyDescent="0.25">
      <c r="A208" s="3">
        <v>43135</v>
      </c>
      <c r="B208" s="4">
        <v>892.34704599999998</v>
      </c>
      <c r="C208" s="7">
        <f t="shared" si="3"/>
        <v>-7.2134178978795864E-3</v>
      </c>
      <c r="D208" s="6">
        <v>10454.950194999999</v>
      </c>
      <c r="E208" s="7">
        <f t="shared" si="3"/>
        <v>-2.8815709804663341E-2</v>
      </c>
    </row>
    <row r="209" spans="1:5" x14ac:dyDescent="0.25">
      <c r="A209" s="3">
        <v>43142</v>
      </c>
      <c r="B209" s="4">
        <v>915.65332000000001</v>
      </c>
      <c r="C209" s="7">
        <f t="shared" si="3"/>
        <v>2.5782699483691475E-2</v>
      </c>
      <c r="D209" s="6">
        <v>10452.299805000001</v>
      </c>
      <c r="E209" s="7">
        <f t="shared" si="3"/>
        <v>-2.5353788893297359E-4</v>
      </c>
    </row>
    <row r="210" spans="1:5" x14ac:dyDescent="0.25">
      <c r="A210" s="3">
        <v>43149</v>
      </c>
      <c r="B210" s="4">
        <v>928.52398700000003</v>
      </c>
      <c r="C210" s="7">
        <f t="shared" si="3"/>
        <v>1.3958393180200757E-2</v>
      </c>
      <c r="D210" s="6">
        <v>10491.049805000001</v>
      </c>
      <c r="E210" s="7">
        <f t="shared" si="3"/>
        <v>3.7004629097000278E-3</v>
      </c>
    </row>
    <row r="211" spans="1:5" x14ac:dyDescent="0.25">
      <c r="A211" s="3">
        <v>43156</v>
      </c>
      <c r="B211" s="4">
        <v>942.58727999999996</v>
      </c>
      <c r="C211" s="7">
        <f t="shared" si="3"/>
        <v>1.5032305208991457E-2</v>
      </c>
      <c r="D211" s="6">
        <v>10458.349609000001</v>
      </c>
      <c r="E211" s="7">
        <f t="shared" si="3"/>
        <v>-3.1218291189439042E-3</v>
      </c>
    </row>
    <row r="212" spans="1:5" x14ac:dyDescent="0.25">
      <c r="A212" s="3">
        <v>43163</v>
      </c>
      <c r="B212" s="4">
        <v>907.50354000000004</v>
      </c>
      <c r="C212" s="7">
        <f t="shared" si="3"/>
        <v>-3.7931052851300141E-2</v>
      </c>
      <c r="D212" s="6">
        <v>10226.849609000001</v>
      </c>
      <c r="E212" s="7">
        <f t="shared" si="3"/>
        <v>-2.2384088595838042E-2</v>
      </c>
    </row>
    <row r="213" spans="1:5" x14ac:dyDescent="0.25">
      <c r="A213" s="3">
        <v>43170</v>
      </c>
      <c r="B213" s="4">
        <v>894.53356900000006</v>
      </c>
      <c r="C213" s="7">
        <f t="shared" si="3"/>
        <v>-1.4395036485175986E-2</v>
      </c>
      <c r="D213" s="6">
        <v>10195.150390999999</v>
      </c>
      <c r="E213" s="7">
        <f t="shared" si="3"/>
        <v>-3.1044210614286256E-3</v>
      </c>
    </row>
    <row r="214" spans="1:5" x14ac:dyDescent="0.25">
      <c r="A214" s="3">
        <v>43177</v>
      </c>
      <c r="B214" s="4">
        <v>888.42126499999995</v>
      </c>
      <c r="C214" s="7">
        <f t="shared" si="3"/>
        <v>-6.8564024489045534E-3</v>
      </c>
      <c r="D214" s="6">
        <v>9998.0498050000006</v>
      </c>
      <c r="E214" s="7">
        <f t="shared" si="3"/>
        <v>-1.9522100889134239E-2</v>
      </c>
    </row>
    <row r="215" spans="1:5" x14ac:dyDescent="0.25">
      <c r="A215" s="3">
        <v>43184</v>
      </c>
      <c r="B215" s="4">
        <v>877.28991699999995</v>
      </c>
      <c r="C215" s="7">
        <f t="shared" si="3"/>
        <v>-1.2608512173300173E-2</v>
      </c>
      <c r="D215" s="6">
        <v>10113.700194999999</v>
      </c>
      <c r="E215" s="7">
        <f t="shared" si="3"/>
        <v>1.1500905168522011E-2</v>
      </c>
    </row>
    <row r="216" spans="1:5" x14ac:dyDescent="0.25">
      <c r="A216" s="3">
        <v>43191</v>
      </c>
      <c r="B216" s="4">
        <v>905.41644299999996</v>
      </c>
      <c r="C216" s="7">
        <f t="shared" si="3"/>
        <v>3.1557480020282691E-2</v>
      </c>
      <c r="D216" s="6">
        <v>10331.599609000001</v>
      </c>
      <c r="E216" s="7">
        <f t="shared" si="3"/>
        <v>2.1316162322449851E-2</v>
      </c>
    </row>
    <row r="217" spans="1:5" x14ac:dyDescent="0.25">
      <c r="A217" s="3">
        <v>43198</v>
      </c>
      <c r="B217" s="4">
        <v>933.09576400000003</v>
      </c>
      <c r="C217" s="7">
        <f t="shared" si="3"/>
        <v>3.0112840652570843E-2</v>
      </c>
      <c r="D217" s="6">
        <v>10480.599609000001</v>
      </c>
      <c r="E217" s="7">
        <f t="shared" si="3"/>
        <v>1.4318769889197783E-2</v>
      </c>
    </row>
    <row r="218" spans="1:5" x14ac:dyDescent="0.25">
      <c r="A218" s="3">
        <v>43205</v>
      </c>
      <c r="B218" s="4">
        <v>922.21289100000001</v>
      </c>
      <c r="C218" s="7">
        <f t="shared" si="3"/>
        <v>-1.173173831880704E-2</v>
      </c>
      <c r="D218" s="6">
        <v>10564.049805000001</v>
      </c>
      <c r="E218" s="7">
        <f t="shared" si="3"/>
        <v>7.9308171650758329E-3</v>
      </c>
    </row>
    <row r="219" spans="1:5" x14ac:dyDescent="0.25">
      <c r="A219" s="3">
        <v>43212</v>
      </c>
      <c r="B219" s="4">
        <v>990.19366500000001</v>
      </c>
      <c r="C219" s="7">
        <f t="shared" si="3"/>
        <v>7.1124447004912938E-2</v>
      </c>
      <c r="D219" s="6">
        <v>10692.299805000001</v>
      </c>
      <c r="E219" s="7">
        <f t="shared" si="3"/>
        <v>1.2067128986496627E-2</v>
      </c>
    </row>
    <row r="220" spans="1:5" x14ac:dyDescent="0.25">
      <c r="A220" s="3">
        <v>43219</v>
      </c>
      <c r="B220" s="4">
        <v>948.10320999999999</v>
      </c>
      <c r="C220" s="7">
        <f t="shared" si="3"/>
        <v>-4.3437177572434572E-2</v>
      </c>
      <c r="D220" s="6">
        <v>10618.25</v>
      </c>
      <c r="E220" s="7">
        <f t="shared" si="3"/>
        <v>-6.9496191989956504E-3</v>
      </c>
    </row>
    <row r="221" spans="1:5" x14ac:dyDescent="0.25">
      <c r="A221" s="3">
        <v>43226</v>
      </c>
      <c r="B221" s="4">
        <v>983.18688999999995</v>
      </c>
      <c r="C221" s="7">
        <f t="shared" si="3"/>
        <v>3.6335856514547016E-2</v>
      </c>
      <c r="D221" s="6">
        <v>10806.5</v>
      </c>
      <c r="E221" s="7">
        <f t="shared" si="3"/>
        <v>1.7573586133819246E-2</v>
      </c>
    </row>
    <row r="222" spans="1:5" x14ac:dyDescent="0.25">
      <c r="A222" s="3">
        <v>43233</v>
      </c>
      <c r="B222" s="4">
        <v>928.12640399999998</v>
      </c>
      <c r="C222" s="7">
        <f t="shared" si="3"/>
        <v>-5.763128943434196E-2</v>
      </c>
      <c r="D222" s="6">
        <v>10596.400390999999</v>
      </c>
      <c r="E222" s="7">
        <f t="shared" si="3"/>
        <v>-1.9633447250830841E-2</v>
      </c>
    </row>
    <row r="223" spans="1:5" x14ac:dyDescent="0.25">
      <c r="A223" s="3">
        <v>43240</v>
      </c>
      <c r="B223" s="4">
        <v>915.15637200000003</v>
      </c>
      <c r="C223" s="7">
        <f t="shared" si="3"/>
        <v>-1.4072985682477186E-2</v>
      </c>
      <c r="D223" s="6">
        <v>10605.150390999999</v>
      </c>
      <c r="E223" s="7">
        <f t="shared" si="3"/>
        <v>8.2541136606043106E-4</v>
      </c>
    </row>
    <row r="224" spans="1:5" x14ac:dyDescent="0.25">
      <c r="A224" s="3">
        <v>43247</v>
      </c>
      <c r="B224" s="4">
        <v>924.84661900000003</v>
      </c>
      <c r="C224" s="7">
        <f t="shared" si="3"/>
        <v>1.0532957431204163E-2</v>
      </c>
      <c r="D224" s="6">
        <v>10696.200194999999</v>
      </c>
      <c r="E224" s="7">
        <f t="shared" si="3"/>
        <v>8.5487873774415229E-3</v>
      </c>
    </row>
    <row r="225" spans="1:5" x14ac:dyDescent="0.25">
      <c r="A225" s="3">
        <v>43254</v>
      </c>
      <c r="B225" s="4">
        <v>978.31689500000005</v>
      </c>
      <c r="C225" s="7">
        <f t="shared" si="3"/>
        <v>5.6205734601997098E-2</v>
      </c>
      <c r="D225" s="6">
        <v>10767.650390999999</v>
      </c>
      <c r="E225" s="7">
        <f t="shared" si="3"/>
        <v>6.6577485373697006E-3</v>
      </c>
    </row>
    <row r="226" spans="1:5" x14ac:dyDescent="0.25">
      <c r="A226" s="3">
        <v>43261</v>
      </c>
      <c r="B226" s="4">
        <v>1007.9839480000001</v>
      </c>
      <c r="C226" s="7">
        <f t="shared" si="3"/>
        <v>2.9873882833424469E-2</v>
      </c>
      <c r="D226" s="6">
        <v>10817.700194999999</v>
      </c>
      <c r="E226" s="7">
        <f t="shared" si="3"/>
        <v>4.6373945603307102E-3</v>
      </c>
    </row>
    <row r="227" spans="1:5" x14ac:dyDescent="0.25">
      <c r="A227" s="3">
        <v>43268</v>
      </c>
      <c r="B227" s="4">
        <v>1006.294373</v>
      </c>
      <c r="C227" s="7">
        <f t="shared" si="3"/>
        <v>-1.6775987495254614E-3</v>
      </c>
      <c r="D227" s="6">
        <v>10821.849609000001</v>
      </c>
      <c r="E227" s="7">
        <f t="shared" si="3"/>
        <v>3.8350280744670604E-4</v>
      </c>
    </row>
    <row r="228" spans="1:5" x14ac:dyDescent="0.25">
      <c r="A228" s="3">
        <v>43275</v>
      </c>
      <c r="B228" s="4">
        <v>966.489868</v>
      </c>
      <c r="C228" s="7">
        <f t="shared" si="3"/>
        <v>-4.035910974513577E-2</v>
      </c>
      <c r="D228" s="6">
        <v>10714.299805000001</v>
      </c>
      <c r="E228" s="7">
        <f t="shared" si="3"/>
        <v>-9.9879227261884217E-3</v>
      </c>
    </row>
    <row r="229" spans="1:5" x14ac:dyDescent="0.25">
      <c r="A229" s="3">
        <v>43282</v>
      </c>
      <c r="B229" s="4">
        <v>977.54998799999998</v>
      </c>
      <c r="C229" s="7">
        <f t="shared" si="3"/>
        <v>1.1378613764231788E-2</v>
      </c>
      <c r="D229" s="6">
        <v>10772.650390999999</v>
      </c>
      <c r="E229" s="7">
        <f t="shared" si="3"/>
        <v>5.4312714374611399E-3</v>
      </c>
    </row>
    <row r="230" spans="1:5" x14ac:dyDescent="0.25">
      <c r="A230" s="3">
        <v>43289</v>
      </c>
      <c r="B230" s="4">
        <v>1099.8000489999999</v>
      </c>
      <c r="C230" s="7">
        <f t="shared" si="3"/>
        <v>0.11783423945635642</v>
      </c>
      <c r="D230" s="6">
        <v>11018.900390999999</v>
      </c>
      <c r="E230" s="7">
        <f t="shared" si="3"/>
        <v>2.2601464664330589E-2</v>
      </c>
    </row>
    <row r="231" spans="1:5" x14ac:dyDescent="0.25">
      <c r="A231" s="3">
        <v>43296</v>
      </c>
      <c r="B231" s="4">
        <v>1128.650024</v>
      </c>
      <c r="C231" s="7">
        <f t="shared" si="3"/>
        <v>2.589385986666037E-2</v>
      </c>
      <c r="D231" s="6">
        <v>11010.200194999999</v>
      </c>
      <c r="E231" s="7">
        <f t="shared" si="3"/>
        <v>-7.8988213053754377E-4</v>
      </c>
    </row>
    <row r="232" spans="1:5" x14ac:dyDescent="0.25">
      <c r="A232" s="3">
        <v>43303</v>
      </c>
      <c r="B232" s="4">
        <v>1129.849976</v>
      </c>
      <c r="C232" s="7">
        <f t="shared" si="3"/>
        <v>1.062609796687461E-3</v>
      </c>
      <c r="D232" s="6">
        <v>11278.349609000001</v>
      </c>
      <c r="E232" s="7">
        <f t="shared" si="3"/>
        <v>2.4062790521791246E-2</v>
      </c>
    </row>
    <row r="233" spans="1:5" x14ac:dyDescent="0.25">
      <c r="A233" s="3">
        <v>43310</v>
      </c>
      <c r="B233" s="4">
        <v>1176.9499510000001</v>
      </c>
      <c r="C233" s="7">
        <f t="shared" si="3"/>
        <v>4.0841445550684301E-2</v>
      </c>
      <c r="D233" s="6">
        <v>11360.799805000001</v>
      </c>
      <c r="E233" s="7">
        <f t="shared" si="3"/>
        <v>7.2838920778706233E-3</v>
      </c>
    </row>
    <row r="234" spans="1:5" x14ac:dyDescent="0.25">
      <c r="A234" s="3">
        <v>43317</v>
      </c>
      <c r="B234" s="4">
        <v>1204.1999510000001</v>
      </c>
      <c r="C234" s="7">
        <f t="shared" si="3"/>
        <v>2.2889100498130824E-2</v>
      </c>
      <c r="D234" s="6">
        <v>11429.5</v>
      </c>
      <c r="E234" s="7">
        <f t="shared" si="3"/>
        <v>6.0289161335839638E-3</v>
      </c>
    </row>
    <row r="235" spans="1:5" x14ac:dyDescent="0.25">
      <c r="A235" s="3">
        <v>43324</v>
      </c>
      <c r="B235" s="4">
        <v>1203.75</v>
      </c>
      <c r="C235" s="7">
        <f t="shared" si="3"/>
        <v>-3.7372122709620998E-4</v>
      </c>
      <c r="D235" s="6">
        <v>11470.75</v>
      </c>
      <c r="E235" s="7">
        <f t="shared" si="3"/>
        <v>3.6025846542272321E-3</v>
      </c>
    </row>
    <row r="236" spans="1:5" x14ac:dyDescent="0.25">
      <c r="A236" s="3">
        <v>43331</v>
      </c>
      <c r="B236" s="4">
        <v>1277.5</v>
      </c>
      <c r="C236" s="7">
        <f t="shared" si="3"/>
        <v>5.9463358965524231E-2</v>
      </c>
      <c r="D236" s="6">
        <v>11557.099609000001</v>
      </c>
      <c r="E236" s="7">
        <f t="shared" si="3"/>
        <v>7.4996159162172655E-3</v>
      </c>
    </row>
    <row r="237" spans="1:5" x14ac:dyDescent="0.25">
      <c r="A237" s="3">
        <v>43338</v>
      </c>
      <c r="B237" s="4">
        <v>1241.650024</v>
      </c>
      <c r="C237" s="7">
        <f t="shared" si="3"/>
        <v>-2.846388351206976E-2</v>
      </c>
      <c r="D237" s="6">
        <v>11680.5</v>
      </c>
      <c r="E237" s="7">
        <f t="shared" si="3"/>
        <v>1.0620851814603113E-2</v>
      </c>
    </row>
    <row r="238" spans="1:5" x14ac:dyDescent="0.25">
      <c r="A238" s="3">
        <v>43345</v>
      </c>
      <c r="B238" s="4">
        <v>1278.599976</v>
      </c>
      <c r="C238" s="7">
        <f t="shared" si="3"/>
        <v>2.9324550996306334E-2</v>
      </c>
      <c r="D238" s="6">
        <v>11589.099609000001</v>
      </c>
      <c r="E238" s="7">
        <f t="shared" si="3"/>
        <v>-7.8558172543812723E-3</v>
      </c>
    </row>
    <row r="239" spans="1:5" x14ac:dyDescent="0.25">
      <c r="A239" s="3">
        <v>43352</v>
      </c>
      <c r="B239" s="4">
        <v>1253.150024</v>
      </c>
      <c r="C239" s="7">
        <f t="shared" si="3"/>
        <v>-2.0105309989737339E-2</v>
      </c>
      <c r="D239" s="6">
        <v>11515.200194999999</v>
      </c>
      <c r="E239" s="7">
        <f t="shared" si="3"/>
        <v>-6.3970487430903078E-3</v>
      </c>
    </row>
    <row r="240" spans="1:5" x14ac:dyDescent="0.25">
      <c r="A240" s="3">
        <v>43359</v>
      </c>
      <c r="B240" s="4">
        <v>1217.5</v>
      </c>
      <c r="C240" s="7">
        <f t="shared" si="3"/>
        <v>-2.8860824615613845E-2</v>
      </c>
      <c r="D240" s="6">
        <v>11143.099609000001</v>
      </c>
      <c r="E240" s="7">
        <f t="shared" si="3"/>
        <v>-3.2847481525952689E-2</v>
      </c>
    </row>
    <row r="241" spans="1:5" x14ac:dyDescent="0.25">
      <c r="A241" s="3">
        <v>43366</v>
      </c>
      <c r="B241" s="4">
        <v>1257.9499510000001</v>
      </c>
      <c r="C241" s="7">
        <f t="shared" si="3"/>
        <v>3.2683796933517306E-2</v>
      </c>
      <c r="D241" s="6">
        <v>10930.450194999999</v>
      </c>
      <c r="E241" s="7">
        <f t="shared" si="3"/>
        <v>-1.9267946909830993E-2</v>
      </c>
    </row>
    <row r="242" spans="1:5" x14ac:dyDescent="0.25">
      <c r="A242" s="3">
        <v>43373</v>
      </c>
      <c r="B242" s="4">
        <v>1048.849976</v>
      </c>
      <c r="C242" s="7">
        <f t="shared" si="3"/>
        <v>-0.18178906992766813</v>
      </c>
      <c r="D242" s="6">
        <v>10316.450194999999</v>
      </c>
      <c r="E242" s="7">
        <f t="shared" si="3"/>
        <v>-5.7812762741458003E-2</v>
      </c>
    </row>
    <row r="243" spans="1:5" x14ac:dyDescent="0.25">
      <c r="A243" s="3">
        <v>43380</v>
      </c>
      <c r="B243" s="4">
        <v>1126.5500489999999</v>
      </c>
      <c r="C243" s="7">
        <f t="shared" si="3"/>
        <v>7.146560568442803E-2</v>
      </c>
      <c r="D243" s="6">
        <v>10472.5</v>
      </c>
      <c r="E243" s="7">
        <f t="shared" si="3"/>
        <v>1.5013046310752709E-2</v>
      </c>
    </row>
    <row r="244" spans="1:5" x14ac:dyDescent="0.25">
      <c r="A244" s="3">
        <v>43387</v>
      </c>
      <c r="B244" s="4">
        <v>1101.3000489999999</v>
      </c>
      <c r="C244" s="7">
        <f t="shared" si="3"/>
        <v>-2.2668563983252669E-2</v>
      </c>
      <c r="D244" s="6">
        <v>10303.549805000001</v>
      </c>
      <c r="E244" s="7">
        <f t="shared" si="3"/>
        <v>-1.6264296716484897E-2</v>
      </c>
    </row>
    <row r="245" spans="1:5" x14ac:dyDescent="0.25">
      <c r="A245" s="3">
        <v>43394</v>
      </c>
      <c r="B245" s="4">
        <v>1044.900024</v>
      </c>
      <c r="C245" s="7">
        <f t="shared" si="3"/>
        <v>-5.2570134654999268E-2</v>
      </c>
      <c r="D245" s="6">
        <v>10030</v>
      </c>
      <c r="E245" s="7">
        <f t="shared" si="3"/>
        <v>-2.6907875148723833E-2</v>
      </c>
    </row>
    <row r="246" spans="1:5" x14ac:dyDescent="0.25">
      <c r="A246" s="3">
        <v>43401</v>
      </c>
      <c r="B246" s="4">
        <v>1074.900024</v>
      </c>
      <c r="C246" s="7">
        <f t="shared" si="3"/>
        <v>2.8306446297905848E-2</v>
      </c>
      <c r="D246" s="6">
        <v>10553</v>
      </c>
      <c r="E246" s="7">
        <f t="shared" si="3"/>
        <v>5.0829577715109063E-2</v>
      </c>
    </row>
    <row r="247" spans="1:5" x14ac:dyDescent="0.25">
      <c r="A247" s="3">
        <v>43408</v>
      </c>
      <c r="B247" s="4">
        <v>1093.4499510000001</v>
      </c>
      <c r="C247" s="7">
        <f t="shared" si="3"/>
        <v>1.7110134215363882E-2</v>
      </c>
      <c r="D247" s="6">
        <v>10585.200194999999</v>
      </c>
      <c r="E247" s="7">
        <f t="shared" si="3"/>
        <v>3.0466378035787335E-3</v>
      </c>
    </row>
    <row r="248" spans="1:5" x14ac:dyDescent="0.25">
      <c r="A248" s="3">
        <v>43415</v>
      </c>
      <c r="B248" s="4">
        <v>1127.400024</v>
      </c>
      <c r="C248" s="7">
        <f t="shared" si="3"/>
        <v>3.0576327413353682E-2</v>
      </c>
      <c r="D248" s="6">
        <v>10682.200194999999</v>
      </c>
      <c r="E248" s="7">
        <f t="shared" si="3"/>
        <v>9.1220055900028112E-3</v>
      </c>
    </row>
    <row r="249" spans="1:5" x14ac:dyDescent="0.25">
      <c r="A249" s="3">
        <v>43422</v>
      </c>
      <c r="B249" s="4">
        <v>1102.849976</v>
      </c>
      <c r="C249" s="7">
        <f t="shared" si="3"/>
        <v>-2.2016401438595897E-2</v>
      </c>
      <c r="D249" s="6">
        <v>10526.75</v>
      </c>
      <c r="E249" s="7">
        <f t="shared" si="3"/>
        <v>-1.4659186551696386E-2</v>
      </c>
    </row>
    <row r="250" spans="1:5" x14ac:dyDescent="0.25">
      <c r="A250" s="3">
        <v>43429</v>
      </c>
      <c r="B250" s="4">
        <v>1167.5500489999999</v>
      </c>
      <c r="C250" s="7">
        <f t="shared" si="3"/>
        <v>5.7009861649909739E-2</v>
      </c>
      <c r="D250" s="6">
        <v>10876.75</v>
      </c>
      <c r="E250" s="7">
        <f t="shared" si="3"/>
        <v>3.2707847037979042E-2</v>
      </c>
    </row>
    <row r="251" spans="1:5" x14ac:dyDescent="0.25">
      <c r="A251" s="3">
        <v>43436</v>
      </c>
      <c r="B251" s="4">
        <v>1133.8000489999999</v>
      </c>
      <c r="C251" s="7">
        <f t="shared" si="3"/>
        <v>-2.9332712039006347E-2</v>
      </c>
      <c r="D251" s="6">
        <v>10693.700194999999</v>
      </c>
      <c r="E251" s="7">
        <f t="shared" si="3"/>
        <v>-1.6972682314633749E-2</v>
      </c>
    </row>
    <row r="252" spans="1:5" x14ac:dyDescent="0.25">
      <c r="A252" s="3">
        <v>43443</v>
      </c>
      <c r="B252" s="4">
        <v>1112.1999510000001</v>
      </c>
      <c r="C252" s="7">
        <f t="shared" si="3"/>
        <v>-1.9234874411062617E-2</v>
      </c>
      <c r="D252" s="6">
        <v>10805.450194999999</v>
      </c>
      <c r="E252" s="7">
        <f t="shared" si="3"/>
        <v>1.03958532693558E-2</v>
      </c>
    </row>
    <row r="253" spans="1:5" x14ac:dyDescent="0.25">
      <c r="A253" s="3">
        <v>43450</v>
      </c>
      <c r="B253" s="4">
        <v>1100.1999510000001</v>
      </c>
      <c r="C253" s="7">
        <f t="shared" si="3"/>
        <v>-1.0848054792638432E-2</v>
      </c>
      <c r="D253" s="6">
        <v>10754</v>
      </c>
      <c r="E253" s="7">
        <f t="shared" si="3"/>
        <v>-4.7728761360528978E-3</v>
      </c>
    </row>
    <row r="254" spans="1:5" x14ac:dyDescent="0.25">
      <c r="A254" s="3">
        <v>43457</v>
      </c>
      <c r="B254" s="4">
        <v>1125.5500489999999</v>
      </c>
      <c r="C254" s="7">
        <f t="shared" si="3"/>
        <v>2.2779911690443549E-2</v>
      </c>
      <c r="D254" s="6">
        <v>10859.900390999999</v>
      </c>
      <c r="E254" s="7">
        <f t="shared" si="3"/>
        <v>9.7993639767915003E-3</v>
      </c>
    </row>
    <row r="255" spans="1:5" x14ac:dyDescent="0.25">
      <c r="A255" s="3">
        <v>43464</v>
      </c>
      <c r="B255" s="4">
        <v>1098.650024</v>
      </c>
      <c r="C255" s="7">
        <f t="shared" si="3"/>
        <v>-2.4189673406176303E-2</v>
      </c>
      <c r="D255" s="6">
        <v>10727.349609000001</v>
      </c>
      <c r="E255" s="7">
        <f t="shared" si="3"/>
        <v>-1.2280623781987987E-2</v>
      </c>
    </row>
    <row r="256" spans="1:5" x14ac:dyDescent="0.25">
      <c r="A256" s="3">
        <v>43471</v>
      </c>
      <c r="B256" s="4">
        <v>1098.0500489999999</v>
      </c>
      <c r="C256" s="7">
        <f t="shared" si="3"/>
        <v>-5.4625119040456764E-4</v>
      </c>
      <c r="D256" s="6">
        <v>10794.950194999999</v>
      </c>
      <c r="E256" s="7">
        <f t="shared" si="3"/>
        <v>6.2819316637865675E-3</v>
      </c>
    </row>
    <row r="257" spans="1:5" x14ac:dyDescent="0.25">
      <c r="A257" s="3">
        <v>43478</v>
      </c>
      <c r="B257" s="4">
        <v>1184.349976</v>
      </c>
      <c r="C257" s="7">
        <f t="shared" si="3"/>
        <v>7.5658156606448063E-2</v>
      </c>
      <c r="D257" s="6">
        <v>10906.950194999999</v>
      </c>
      <c r="E257" s="7">
        <f t="shared" si="3"/>
        <v>1.0321768356556359E-2</v>
      </c>
    </row>
    <row r="258" spans="1:5" x14ac:dyDescent="0.25">
      <c r="A258" s="3">
        <v>43485</v>
      </c>
      <c r="B258" s="4">
        <v>1246</v>
      </c>
      <c r="C258" s="7">
        <f t="shared" si="3"/>
        <v>5.0744339743087813E-2</v>
      </c>
      <c r="D258" s="6">
        <v>10780.549805000001</v>
      </c>
      <c r="E258" s="7">
        <f t="shared" si="3"/>
        <v>-1.1656652103246224E-2</v>
      </c>
    </row>
    <row r="259" spans="1:5" x14ac:dyDescent="0.25">
      <c r="A259" s="3">
        <v>43492</v>
      </c>
      <c r="B259" s="4">
        <v>1249.9499510000001</v>
      </c>
      <c r="C259" s="7">
        <f t="shared" si="3"/>
        <v>3.1650909473581556E-3</v>
      </c>
      <c r="D259" s="6">
        <v>10893.650390999999</v>
      </c>
      <c r="E259" s="7">
        <f t="shared" si="3"/>
        <v>1.0436520061699013E-2</v>
      </c>
    </row>
    <row r="260" spans="1:5" x14ac:dyDescent="0.25">
      <c r="A260" s="3">
        <v>43499</v>
      </c>
      <c r="B260" s="4">
        <v>1277.6999510000001</v>
      </c>
      <c r="C260" s="7">
        <f t="shared" ref="C260:E263" si="4">LN(B260/B259)</f>
        <v>2.1958036952359754E-2</v>
      </c>
      <c r="D260" s="6">
        <v>10943.599609000001</v>
      </c>
      <c r="E260" s="7">
        <f t="shared" si="4"/>
        <v>4.5746882149044002E-3</v>
      </c>
    </row>
    <row r="261" spans="1:5" x14ac:dyDescent="0.25">
      <c r="A261" s="3">
        <v>43506</v>
      </c>
      <c r="B261" s="4">
        <v>1244.4499510000001</v>
      </c>
      <c r="C261" s="7">
        <f t="shared" si="4"/>
        <v>-2.6367922399225405E-2</v>
      </c>
      <c r="D261" s="6">
        <v>10724.400390999999</v>
      </c>
      <c r="E261" s="7">
        <f t="shared" si="4"/>
        <v>-2.0233219123864967E-2</v>
      </c>
    </row>
    <row r="262" spans="1:5" x14ac:dyDescent="0.25">
      <c r="A262" s="3">
        <v>43513</v>
      </c>
      <c r="B262" s="4">
        <v>1232.349976</v>
      </c>
      <c r="C262" s="7">
        <f t="shared" si="4"/>
        <v>-9.7707296665032299E-3</v>
      </c>
      <c r="D262" s="6">
        <v>10791.650390999999</v>
      </c>
      <c r="E262" s="7">
        <f t="shared" si="4"/>
        <v>6.2511675284456589E-3</v>
      </c>
    </row>
    <row r="263" spans="1:5" x14ac:dyDescent="0.25">
      <c r="A263" s="3">
        <v>43520</v>
      </c>
      <c r="B263" s="4">
        <v>1232.3000489999999</v>
      </c>
      <c r="C263" s="7">
        <f t="shared" si="4"/>
        <v>-4.0514474266505549E-5</v>
      </c>
      <c r="D263" s="6">
        <v>10880.099609000001</v>
      </c>
      <c r="E263" s="7">
        <f t="shared" si="4"/>
        <v>8.1626734442876037E-3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sqref="A1:D1"/>
    </sheetView>
  </sheetViews>
  <sheetFormatPr defaultRowHeight="15" x14ac:dyDescent="0.25"/>
  <cols>
    <col min="1" max="1" width="6.140625" style="1" bestFit="1" customWidth="1"/>
    <col min="2" max="2" width="76" style="1" bestFit="1" customWidth="1"/>
    <col min="3" max="3" width="6.5703125" style="1" bestFit="1" customWidth="1"/>
    <col min="4" max="4" width="16.140625" style="1" bestFit="1" customWidth="1"/>
    <col min="5" max="16384" width="9.140625" style="1"/>
  </cols>
  <sheetData>
    <row r="1" spans="1:4" x14ac:dyDescent="0.25">
      <c r="A1" s="12" t="s">
        <v>19</v>
      </c>
      <c r="B1" s="12"/>
      <c r="C1" s="12"/>
      <c r="D1" s="12"/>
    </row>
    <row r="2" spans="1:4" x14ac:dyDescent="0.25">
      <c r="A2" s="2" t="s">
        <v>9</v>
      </c>
      <c r="B2" s="2" t="s">
        <v>10</v>
      </c>
      <c r="C2" s="2" t="s">
        <v>11</v>
      </c>
      <c r="D2" s="2" t="s">
        <v>26</v>
      </c>
    </row>
    <row r="3" spans="1:4" x14ac:dyDescent="0.25">
      <c r="A3" s="5">
        <v>1</v>
      </c>
      <c r="B3" s="5" t="s">
        <v>13</v>
      </c>
      <c r="C3" s="5" t="s">
        <v>12</v>
      </c>
      <c r="D3" s="7">
        <v>8.77E-2</v>
      </c>
    </row>
    <row r="4" spans="1:4" x14ac:dyDescent="0.25">
      <c r="A4" s="5">
        <v>2</v>
      </c>
      <c r="B4" s="5" t="s">
        <v>14</v>
      </c>
      <c r="C4" s="5" t="s">
        <v>12</v>
      </c>
      <c r="D4" s="7">
        <v>8.1500000000000003E-2</v>
      </c>
    </row>
    <row r="5" spans="1:4" x14ac:dyDescent="0.25">
      <c r="A5" s="5">
        <v>3</v>
      </c>
      <c r="B5" s="5" t="s">
        <v>15</v>
      </c>
      <c r="C5" s="5" t="s">
        <v>12</v>
      </c>
      <c r="D5" s="7">
        <v>8.8693999999999995E-2</v>
      </c>
    </row>
    <row r="6" spans="1:4" x14ac:dyDescent="0.25">
      <c r="A6" s="5">
        <v>4</v>
      </c>
      <c r="B6" s="5" t="s">
        <v>16</v>
      </c>
      <c r="C6" s="5" t="s">
        <v>12</v>
      </c>
      <c r="D6" s="7">
        <v>8.7599999999999997E-2</v>
      </c>
    </row>
    <row r="7" spans="1:4" x14ac:dyDescent="0.25">
      <c r="A7" s="5">
        <v>5</v>
      </c>
      <c r="B7" s="5" t="s">
        <v>18</v>
      </c>
      <c r="C7" s="5" t="s">
        <v>12</v>
      </c>
      <c r="D7" s="7">
        <v>8.1100000000000005E-2</v>
      </c>
    </row>
    <row r="8" spans="1:4" x14ac:dyDescent="0.25">
      <c r="A8" s="5">
        <v>6</v>
      </c>
      <c r="B8" s="5" t="s">
        <v>17</v>
      </c>
      <c r="C8" s="5" t="s">
        <v>12</v>
      </c>
      <c r="D8" s="7">
        <v>8.5900000000000004E-2</v>
      </c>
    </row>
    <row r="9" spans="1:4" x14ac:dyDescent="0.25">
      <c r="A9" s="13" t="s">
        <v>25</v>
      </c>
      <c r="B9" s="14"/>
      <c r="C9" s="15"/>
      <c r="D9" s="8">
        <f>AVERAGE(D3:D8)</f>
        <v>8.5415666666666668E-2</v>
      </c>
    </row>
    <row r="11" spans="1:4" x14ac:dyDescent="0.25">
      <c r="A11" s="12" t="s">
        <v>20</v>
      </c>
      <c r="B11" s="12"/>
      <c r="C11" s="12"/>
      <c r="D11" s="12"/>
    </row>
    <row r="12" spans="1:4" x14ac:dyDescent="0.25">
      <c r="A12" s="2" t="s">
        <v>9</v>
      </c>
      <c r="B12" s="2" t="s">
        <v>21</v>
      </c>
      <c r="C12" s="2" t="s">
        <v>11</v>
      </c>
      <c r="D12" s="2" t="s">
        <v>26</v>
      </c>
    </row>
    <row r="13" spans="1:4" x14ac:dyDescent="0.25">
      <c r="A13" s="5">
        <v>1</v>
      </c>
      <c r="B13" s="5" t="s">
        <v>22</v>
      </c>
      <c r="C13" s="5" t="s">
        <v>12</v>
      </c>
      <c r="D13" s="7">
        <v>8.7849999999999998E-2</v>
      </c>
    </row>
    <row r="14" spans="1:4" x14ac:dyDescent="0.25">
      <c r="A14" s="5">
        <v>2</v>
      </c>
      <c r="B14" s="5" t="s">
        <v>23</v>
      </c>
      <c r="C14" s="5" t="s">
        <v>12</v>
      </c>
      <c r="D14" s="7">
        <v>8.9200000000000002E-2</v>
      </c>
    </row>
    <row r="15" spans="1:4" x14ac:dyDescent="0.25">
      <c r="A15" s="5">
        <v>3</v>
      </c>
      <c r="B15" s="5" t="s">
        <v>24</v>
      </c>
      <c r="C15" s="5" t="s">
        <v>12</v>
      </c>
      <c r="D15" s="7">
        <v>8.2000000000000003E-2</v>
      </c>
    </row>
    <row r="16" spans="1:4" x14ac:dyDescent="0.25">
      <c r="A16" s="13" t="s">
        <v>25</v>
      </c>
      <c r="B16" s="14"/>
      <c r="C16" s="15"/>
      <c r="D16" s="10">
        <f>AVERAGE(D13:D15)</f>
        <v>8.6349999999999996E-2</v>
      </c>
    </row>
    <row r="18" spans="2:4" x14ac:dyDescent="0.25">
      <c r="B18" s="2" t="s">
        <v>27</v>
      </c>
      <c r="C18" s="2" t="s">
        <v>12</v>
      </c>
      <c r="D18" s="11">
        <f>AVERAGE(D16,D9)</f>
        <v>8.5882833333333325E-2</v>
      </c>
    </row>
  </sheetData>
  <mergeCells count="4">
    <mergeCell ref="A1:D1"/>
    <mergeCell ref="A11:D11"/>
    <mergeCell ref="A9:C9"/>
    <mergeCell ref="A16:C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of Capital</vt:lpstr>
      <vt:lpstr>Cost of Equity</vt:lpstr>
      <vt:lpstr>Cost of 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Sairam</dc:creator>
  <cp:lastModifiedBy>Dinesh Sairam</cp:lastModifiedBy>
  <dcterms:created xsi:type="dcterms:W3CDTF">2019-02-26T18:25:52Z</dcterms:created>
  <dcterms:modified xsi:type="dcterms:W3CDTF">2019-02-26T19:12:48Z</dcterms:modified>
</cp:coreProperties>
</file>