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Dhiraj cashflow" sheetId="1" r:id="rId1"/>
  </sheets>
  <externalReferences>
    <externalReference r:id="rId2"/>
  </externalReferences>
  <definedNames>
    <definedName name="FinCodes" localSheetId="0">#REF!</definedName>
    <definedName name="FinCodes">#REF!</definedName>
    <definedName name="UPDATE">'[1]Data Sheet'!$E$1</definedName>
  </definedNames>
  <calcPr calcId="145621"/>
</workbook>
</file>

<file path=xl/calcChain.xml><?xml version="1.0" encoding="utf-8"?>
<calcChain xmlns="http://schemas.openxmlformats.org/spreadsheetml/2006/main">
  <c r="G21" i="1" l="1"/>
  <c r="F21" i="1"/>
  <c r="G13" i="1"/>
  <c r="F13" i="1"/>
  <c r="F15" i="1" s="1"/>
  <c r="E13" i="1"/>
  <c r="D13" i="1"/>
  <c r="C13" i="1"/>
  <c r="B13" i="1"/>
  <c r="B15" i="1" s="1"/>
  <c r="G12" i="1"/>
  <c r="G15" i="1" s="1"/>
  <c r="F12" i="1"/>
  <c r="E12" i="1"/>
  <c r="E15" i="1" s="1"/>
  <c r="D12" i="1"/>
  <c r="D15" i="1" s="1"/>
  <c r="C12" i="1"/>
  <c r="C15" i="1" s="1"/>
  <c r="B12" i="1"/>
  <c r="A1" i="1"/>
  <c r="B14" i="1" l="1"/>
  <c r="B23" i="1"/>
  <c r="B24" i="1" s="1"/>
  <c r="F14" i="1"/>
  <c r="F23" i="1"/>
  <c r="F24" i="1" s="1"/>
  <c r="E23" i="1"/>
  <c r="E24" i="1" s="1"/>
  <c r="E14" i="1"/>
  <c r="D23" i="1"/>
  <c r="D24" i="1" s="1"/>
  <c r="D14" i="1"/>
  <c r="C14" i="1"/>
  <c r="C23" i="1"/>
  <c r="C24" i="1" s="1"/>
  <c r="G14" i="1"/>
  <c r="G23" i="1"/>
  <c r="G24" i="1" s="1"/>
</calcChain>
</file>

<file path=xl/sharedStrings.xml><?xml version="1.0" encoding="utf-8"?>
<sst xmlns="http://schemas.openxmlformats.org/spreadsheetml/2006/main" count="25" uniqueCount="25">
  <si>
    <t>Cosolidated Rs Cr</t>
  </si>
  <si>
    <t>Profit before Tax</t>
  </si>
  <si>
    <t>Adjustment</t>
  </si>
  <si>
    <t>Depreciation and amortisation</t>
  </si>
  <si>
    <t>Finance cost</t>
  </si>
  <si>
    <t>Extra ordinary item</t>
  </si>
  <si>
    <t>Profit on sale of investment</t>
  </si>
  <si>
    <t>Interest income</t>
  </si>
  <si>
    <t>Dividend income</t>
  </si>
  <si>
    <t>Loss of sale of Fixed assets</t>
  </si>
  <si>
    <t>Various provisions</t>
  </si>
  <si>
    <t>Others heads</t>
  </si>
  <si>
    <t>Operating Cashflow pre working capital+ Interest- Tax</t>
  </si>
  <si>
    <t>Operating Cashflow pre working capital</t>
  </si>
  <si>
    <t xml:space="preserve">Working capital change: </t>
  </si>
  <si>
    <t>Trade receivable</t>
  </si>
  <si>
    <t>Loan and advance</t>
  </si>
  <si>
    <t>Other assets</t>
  </si>
  <si>
    <t>Trade payable</t>
  </si>
  <si>
    <t>Other liabilities</t>
  </si>
  <si>
    <t>Tax paid</t>
  </si>
  <si>
    <t>Cashflow from operations</t>
  </si>
  <si>
    <t>Cashflow from operation+ Interest income</t>
  </si>
  <si>
    <t>Part of Other current liabilities</t>
  </si>
  <si>
    <t>Settlement obligation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</si>
</sst>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1" xfId="0" applyFont="1" applyBorder="1"/>
    <xf numFmtId="15" fontId="2" fillId="0" borderId="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0" fontId="3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1" fillId="0" borderId="5" xfId="0" applyFont="1" applyBorder="1"/>
    <xf numFmtId="0" fontId="0" fillId="0" borderId="6" xfId="0" applyFont="1" applyFill="1" applyBorder="1"/>
    <xf numFmtId="0" fontId="0" fillId="0" borderId="7" xfId="0" applyFont="1" applyBorder="1"/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E%20Working%20March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iraj Working"/>
      <sheetName val="Profit &amp; Loss"/>
      <sheetName val="Quarters"/>
      <sheetName val="Balance Sheet"/>
      <sheetName val="Cash Flow"/>
      <sheetName val="Data Sheet"/>
      <sheetName val="Dhiraj cashflow"/>
    </sheetNames>
    <sheetDataSet>
      <sheetData sheetId="0"/>
      <sheetData sheetId="1"/>
      <sheetData sheetId="2"/>
      <sheetData sheetId="3">
        <row r="1">
          <cell r="A1" t="str">
            <v>BSE LTD</v>
          </cell>
        </row>
      </sheetData>
      <sheetData sheetId="4"/>
      <sheetData sheetId="5">
        <row r="1">
          <cell r="E1" t="str">
            <v/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7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2" sqref="A2:G24"/>
    </sheetView>
  </sheetViews>
  <sheetFormatPr defaultColWidth="9.140625" defaultRowHeight="15" x14ac:dyDescent="0.25"/>
  <cols>
    <col min="1" max="1" width="49.5703125" style="10" bestFit="1" customWidth="1"/>
    <col min="2" max="7" width="10.7109375" style="10" customWidth="1"/>
    <col min="8" max="16384" width="9.140625" style="10"/>
  </cols>
  <sheetData>
    <row r="1" spans="1:7" s="1" customFormat="1" x14ac:dyDescent="0.25">
      <c r="A1" s="1" t="str">
        <f>'[1]Balance Sheet'!A1</f>
        <v>BSE LTD</v>
      </c>
      <c r="E1" s="2"/>
      <c r="F1" s="2"/>
    </row>
    <row r="2" spans="1:7" s="1" customFormat="1" x14ac:dyDescent="0.25">
      <c r="A2" s="3" t="s">
        <v>0</v>
      </c>
      <c r="B2" s="4">
        <v>41364</v>
      </c>
      <c r="C2" s="4">
        <v>41729</v>
      </c>
      <c r="D2" s="4">
        <v>42094</v>
      </c>
      <c r="E2" s="4">
        <v>42460</v>
      </c>
      <c r="F2" s="4">
        <v>42825</v>
      </c>
      <c r="G2" s="5">
        <v>43190</v>
      </c>
    </row>
    <row r="3" spans="1:7" s="1" customFormat="1" x14ac:dyDescent="0.25">
      <c r="A3" s="6" t="s">
        <v>1</v>
      </c>
      <c r="B3" s="1">
        <v>171.2</v>
      </c>
      <c r="C3" s="1">
        <v>194.28</v>
      </c>
      <c r="D3" s="1">
        <v>220.92</v>
      </c>
      <c r="E3" s="7">
        <v>165.77</v>
      </c>
      <c r="F3" s="7">
        <v>178.51</v>
      </c>
      <c r="G3" s="8">
        <v>237.31</v>
      </c>
    </row>
    <row r="4" spans="1:7" x14ac:dyDescent="0.25">
      <c r="A4" s="9" t="s">
        <v>2</v>
      </c>
      <c r="G4" s="11"/>
    </row>
    <row r="5" spans="1:7" x14ac:dyDescent="0.25">
      <c r="A5" s="12" t="s">
        <v>3</v>
      </c>
      <c r="B5" s="10">
        <v>28.31</v>
      </c>
      <c r="C5" s="10">
        <v>32.35</v>
      </c>
      <c r="D5" s="10">
        <v>58.77</v>
      </c>
      <c r="E5" s="13">
        <v>61.68</v>
      </c>
      <c r="F5" s="13">
        <v>50.28</v>
      </c>
      <c r="G5" s="14">
        <v>45.45</v>
      </c>
    </row>
    <row r="6" spans="1:7" x14ac:dyDescent="0.25">
      <c r="A6" s="12" t="s">
        <v>4</v>
      </c>
      <c r="B6" s="10">
        <v>2.4500000000000002</v>
      </c>
      <c r="C6" s="10">
        <v>0.38</v>
      </c>
      <c r="D6" s="10">
        <v>0.66</v>
      </c>
      <c r="E6" s="13">
        <v>0.67</v>
      </c>
      <c r="F6" s="13">
        <v>0.96</v>
      </c>
      <c r="G6" s="14">
        <v>1.03</v>
      </c>
    </row>
    <row r="7" spans="1:7" x14ac:dyDescent="0.25">
      <c r="A7" s="12" t="s">
        <v>5</v>
      </c>
      <c r="B7" s="13">
        <v>0.73</v>
      </c>
      <c r="C7" s="13">
        <v>-0.85</v>
      </c>
      <c r="D7" s="13">
        <v>0</v>
      </c>
      <c r="E7" s="13">
        <v>0</v>
      </c>
      <c r="F7" s="13">
        <v>0</v>
      </c>
      <c r="G7" s="14">
        <v>0</v>
      </c>
    </row>
    <row r="8" spans="1:7" x14ac:dyDescent="0.25">
      <c r="A8" s="12" t="s">
        <v>6</v>
      </c>
      <c r="B8" s="13">
        <v>-26.25</v>
      </c>
      <c r="C8" s="13">
        <v>-22.51</v>
      </c>
      <c r="D8" s="13">
        <v>-11.21</v>
      </c>
      <c r="E8" s="13">
        <v>-1.71</v>
      </c>
      <c r="F8" s="13">
        <v>-0.09</v>
      </c>
      <c r="G8" s="14">
        <v>0</v>
      </c>
    </row>
    <row r="9" spans="1:7" x14ac:dyDescent="0.25">
      <c r="A9" s="12" t="s">
        <v>7</v>
      </c>
      <c r="B9" s="13">
        <v>-221.56</v>
      </c>
      <c r="C9" s="13">
        <v>-208.12</v>
      </c>
      <c r="D9" s="13">
        <v>-196.51</v>
      </c>
      <c r="E9" s="13">
        <v>-174.64</v>
      </c>
      <c r="F9" s="13">
        <v>-156.88999999999999</v>
      </c>
      <c r="G9" s="14">
        <v>-113.24</v>
      </c>
    </row>
    <row r="10" spans="1:7" x14ac:dyDescent="0.25">
      <c r="A10" s="12" t="s">
        <v>8</v>
      </c>
      <c r="B10" s="13">
        <v>-25.89</v>
      </c>
      <c r="C10" s="13">
        <v>-33.119999999999997</v>
      </c>
      <c r="D10" s="13">
        <v>-14.27</v>
      </c>
      <c r="E10" s="13">
        <v>-15.41</v>
      </c>
      <c r="F10" s="13">
        <v>-11.69</v>
      </c>
      <c r="G10" s="14">
        <v>-16.329999999999998</v>
      </c>
    </row>
    <row r="11" spans="1:7" x14ac:dyDescent="0.25">
      <c r="A11" s="12" t="s">
        <v>9</v>
      </c>
      <c r="B11" s="13">
        <v>0.22</v>
      </c>
      <c r="C11" s="13">
        <v>2.33</v>
      </c>
      <c r="D11" s="13">
        <v>0.18</v>
      </c>
      <c r="E11" s="13">
        <v>0.09</v>
      </c>
      <c r="F11" s="13">
        <v>0</v>
      </c>
      <c r="G11" s="14">
        <v>0</v>
      </c>
    </row>
    <row r="12" spans="1:7" x14ac:dyDescent="0.25">
      <c r="A12" s="12" t="s">
        <v>10</v>
      </c>
      <c r="B12" s="10">
        <f>1.12+1.23+3.06+0</f>
        <v>5.41</v>
      </c>
      <c r="C12" s="10">
        <f>0.68+1.08+0.35+0.02</f>
        <v>2.1300000000000003</v>
      </c>
      <c r="D12" s="10">
        <f>-0.75+3.98+3+6.25</f>
        <v>12.48</v>
      </c>
      <c r="E12" s="10">
        <f>0.29+3.7+6.04+2.06</f>
        <v>12.090000000000002</v>
      </c>
      <c r="F12" s="10">
        <f>9.52+18.42+0.53-23.02-1.21-5.25+4.35</f>
        <v>3.3400000000000025</v>
      </c>
      <c r="G12" s="11">
        <f>62.91+23.05+0.48-1.87+0-37.26+7.83</f>
        <v>55.139999999999993</v>
      </c>
    </row>
    <row r="13" spans="1:7" x14ac:dyDescent="0.25">
      <c r="A13" s="12" t="s">
        <v>11</v>
      </c>
      <c r="B13" s="10">
        <f>0+10.27+0.44+0+4.14</f>
        <v>14.849999999999998</v>
      </c>
      <c r="C13" s="10">
        <f>0.06+0+0.5+0.45+1.56</f>
        <v>2.5700000000000003</v>
      </c>
      <c r="D13" s="10">
        <f>0.66-0.32+0+0-0.58</f>
        <v>-0.23999999999999994</v>
      </c>
      <c r="E13" s="10">
        <f>0.73+0+12.09+43.2+2.11</f>
        <v>58.13</v>
      </c>
      <c r="F13" s="10">
        <f>10.66-1.07-5.75+12.27</f>
        <v>16.11</v>
      </c>
      <c r="G13" s="11">
        <f>55.45-19.9+0.7+2.18</f>
        <v>38.430000000000007</v>
      </c>
    </row>
    <row r="14" spans="1:7" x14ac:dyDescent="0.25">
      <c r="A14" s="15" t="s">
        <v>12</v>
      </c>
      <c r="B14" s="16">
        <f>B15-B9+B22</f>
        <v>105.7</v>
      </c>
      <c r="C14" s="16">
        <f t="shared" ref="C14:G14" si="0">C15-C9+C22</f>
        <v>122.84</v>
      </c>
      <c r="D14" s="16">
        <f t="shared" si="0"/>
        <v>219.25999999999996</v>
      </c>
      <c r="E14" s="16">
        <f t="shared" si="0"/>
        <v>208.04000000000002</v>
      </c>
      <c r="F14" s="16">
        <f t="shared" si="0"/>
        <v>234.84</v>
      </c>
      <c r="G14" s="17">
        <f t="shared" si="0"/>
        <v>251.57000000000005</v>
      </c>
    </row>
    <row r="15" spans="1:7" s="7" customFormat="1" x14ac:dyDescent="0.25">
      <c r="A15" s="18" t="s">
        <v>13</v>
      </c>
      <c r="B15" s="7">
        <f>B3+SUM(B5:B13)</f>
        <v>-50.53</v>
      </c>
      <c r="C15" s="7">
        <f>C3+SUM(C5:C13)</f>
        <v>-30.560000000000002</v>
      </c>
      <c r="D15" s="7">
        <f>D3+SUM(D5:D13)</f>
        <v>70.779999999999973</v>
      </c>
      <c r="E15" s="7">
        <f>E3+SUM(E5:E13)</f>
        <v>106.67000000000002</v>
      </c>
      <c r="F15" s="7">
        <f>F3+SUM(F5:F13)</f>
        <v>80.530000000000015</v>
      </c>
      <c r="G15" s="8">
        <f>G3+SUM(G5:G13)</f>
        <v>247.79000000000002</v>
      </c>
    </row>
    <row r="16" spans="1:7" s="20" customFormat="1" x14ac:dyDescent="0.25">
      <c r="A16" s="19" t="s">
        <v>14</v>
      </c>
      <c r="G16" s="21"/>
    </row>
    <row r="17" spans="1:7" x14ac:dyDescent="0.25">
      <c r="A17" s="12" t="s">
        <v>15</v>
      </c>
      <c r="B17" s="10">
        <v>-3.09</v>
      </c>
      <c r="C17" s="10">
        <v>-0.39</v>
      </c>
      <c r="D17" s="10">
        <v>-3.65</v>
      </c>
      <c r="E17" s="13">
        <v>-18.03</v>
      </c>
      <c r="F17" s="13">
        <v>-33.68</v>
      </c>
      <c r="G17" s="14">
        <v>-1.46</v>
      </c>
    </row>
    <row r="18" spans="1:7" x14ac:dyDescent="0.25">
      <c r="A18" s="12" t="s">
        <v>16</v>
      </c>
      <c r="B18" s="10">
        <v>-2.81</v>
      </c>
      <c r="C18" s="10">
        <v>4.2</v>
      </c>
      <c r="D18" s="10">
        <v>-4.01</v>
      </c>
      <c r="E18" s="13">
        <v>4.25</v>
      </c>
      <c r="F18" s="13">
        <v>0</v>
      </c>
      <c r="G18" s="14">
        <v>0</v>
      </c>
    </row>
    <row r="19" spans="1:7" x14ac:dyDescent="0.25">
      <c r="A19" s="12" t="s">
        <v>17</v>
      </c>
      <c r="B19" s="10">
        <v>-1.1599999999999999</v>
      </c>
      <c r="C19" s="10">
        <v>0.28999999999999998</v>
      </c>
      <c r="D19" s="10">
        <v>-5.9</v>
      </c>
      <c r="E19" s="13">
        <v>-4.2699999999999996</v>
      </c>
      <c r="F19" s="13">
        <v>2.1</v>
      </c>
      <c r="G19" s="14">
        <v>-11.43</v>
      </c>
    </row>
    <row r="20" spans="1:7" x14ac:dyDescent="0.25">
      <c r="A20" s="12" t="s">
        <v>18</v>
      </c>
      <c r="B20" s="13">
        <v>1.54</v>
      </c>
      <c r="C20" s="13">
        <v>10.01</v>
      </c>
      <c r="D20" s="13">
        <v>6.51</v>
      </c>
      <c r="E20" s="13">
        <v>11.62</v>
      </c>
      <c r="F20" s="13">
        <v>8.7899999999999991</v>
      </c>
      <c r="G20" s="14">
        <v>8.24</v>
      </c>
    </row>
    <row r="21" spans="1:7" x14ac:dyDescent="0.25">
      <c r="A21" s="12" t="s">
        <v>19</v>
      </c>
      <c r="B21" s="13">
        <v>64.569999999999993</v>
      </c>
      <c r="C21" s="13">
        <v>222.46</v>
      </c>
      <c r="D21" s="13">
        <v>-175.15</v>
      </c>
      <c r="E21" s="13">
        <v>-45.12</v>
      </c>
      <c r="F21" s="10">
        <f>717.24+2.1</f>
        <v>719.34</v>
      </c>
      <c r="G21" s="11">
        <f>-409.59+4.44</f>
        <v>-405.15</v>
      </c>
    </row>
    <row r="22" spans="1:7" x14ac:dyDescent="0.25">
      <c r="A22" s="18" t="s">
        <v>20</v>
      </c>
      <c r="B22" s="7">
        <v>-65.33</v>
      </c>
      <c r="C22" s="7">
        <v>-54.72</v>
      </c>
      <c r="D22" s="7">
        <v>-48.03</v>
      </c>
      <c r="E22" s="7">
        <v>-73.27</v>
      </c>
      <c r="F22" s="7">
        <v>-2.58</v>
      </c>
      <c r="G22" s="8">
        <v>-109.46</v>
      </c>
    </row>
    <row r="23" spans="1:7" x14ac:dyDescent="0.25">
      <c r="A23" s="18" t="s">
        <v>21</v>
      </c>
      <c r="B23" s="1">
        <f>B15+SUM(B17:B22)</f>
        <v>-56.810000000000009</v>
      </c>
      <c r="C23" s="1">
        <f>C15+SUM(C17:C22)</f>
        <v>151.29</v>
      </c>
      <c r="D23" s="1">
        <f t="shared" ref="D23:G23" si="1">D15+SUM(D17:D22)</f>
        <v>-159.45000000000005</v>
      </c>
      <c r="E23" s="1">
        <f t="shared" si="1"/>
        <v>-18.149999999999977</v>
      </c>
      <c r="F23" s="1">
        <f t="shared" si="1"/>
        <v>774.5</v>
      </c>
      <c r="G23" s="22">
        <f t="shared" si="1"/>
        <v>-271.46999999999997</v>
      </c>
    </row>
    <row r="24" spans="1:7" x14ac:dyDescent="0.25">
      <c r="A24" s="23" t="s">
        <v>22</v>
      </c>
      <c r="B24" s="24">
        <f>B23-B9</f>
        <v>164.75</v>
      </c>
      <c r="C24" s="24">
        <f t="shared" ref="C24:G24" si="2">C23-C9</f>
        <v>359.40999999999997</v>
      </c>
      <c r="D24" s="24">
        <f t="shared" si="2"/>
        <v>37.059999999999945</v>
      </c>
      <c r="E24" s="24">
        <f t="shared" si="2"/>
        <v>156.49</v>
      </c>
      <c r="F24" s="24">
        <f t="shared" si="2"/>
        <v>931.39</v>
      </c>
      <c r="G24" s="25">
        <f t="shared" si="2"/>
        <v>-158.22999999999996</v>
      </c>
    </row>
    <row r="26" spans="1:7" x14ac:dyDescent="0.25">
      <c r="A26" s="13" t="s">
        <v>23</v>
      </c>
    </row>
    <row r="27" spans="1:7" x14ac:dyDescent="0.25">
      <c r="A27" s="7" t="s">
        <v>24</v>
      </c>
      <c r="B27" s="7">
        <v>149.77000000000001</v>
      </c>
      <c r="C27" s="7">
        <v>364.58</v>
      </c>
      <c r="D27" s="7">
        <v>303.62</v>
      </c>
      <c r="E27" s="7">
        <v>296.98</v>
      </c>
      <c r="F27" s="1">
        <v>502.48</v>
      </c>
      <c r="G27" s="1">
        <v>401.76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Dhiraj cashflow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2018-11-05T11:04:18Z</dcterms:created>
  <dcterms:modified xsi:type="dcterms:W3CDTF">2018-11-05T11:04:37Z</dcterms:modified>
</cp:coreProperties>
</file>