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F:\Stock Research\Stocks\SIS\"/>
    </mc:Choice>
  </mc:AlternateContent>
  <xr:revisionPtr revIDLastSave="0" documentId="13_ncr:1_{8EB17728-7424-41C5-906F-F2E6ED57D372}" xr6:coauthVersionLast="43" xr6:coauthVersionMax="43" xr10:uidLastSave="{00000000-0000-0000-0000-000000000000}"/>
  <bookViews>
    <workbookView xWindow="-120" yWindow="-120" windowWidth="20730" windowHeight="11280" tabRatio="744" firstSheet="2" activeTab="5" xr2:uid="{128422F5-970B-474B-B1EC-EED63AD8515C}"/>
  </bookViews>
  <sheets>
    <sheet name="standalone highlight" sheetId="1" r:id="rId1"/>
    <sheet name="Consolidated HIghlight" sheetId="3" r:id="rId2"/>
    <sheet name="Consolidated BS" sheetId="4" r:id="rId3"/>
    <sheet name="standalone bs" sheetId="5" r:id="rId4"/>
    <sheet name="standlaone pnl" sheetId="6" r:id="rId5"/>
    <sheet name="Stdalone n Cons Join" sheetId="20" r:id="rId6"/>
    <sheet name="consolidated pnl" sheetId="7" r:id="rId7"/>
    <sheet name="standalone cf" sheetId="8" r:id="rId8"/>
    <sheet name="consolidated cf" sheetId="9" r:id="rId9"/>
    <sheet name="csr" sheetId="10" r:id="rId10"/>
    <sheet name="geography wise" sheetId="11" r:id="rId11"/>
    <sheet name="subsidiary" sheetId="12" r:id="rId12"/>
    <sheet name="price" sheetId="13" r:id="rId13"/>
    <sheet name="investments" sheetId="14" r:id="rId14"/>
    <sheet name="TTM Performance" sheetId="18" r:id="rId15"/>
    <sheet name="Volume1" sheetId="19" r:id="rId16"/>
    <sheet name="financial ratios" sheetId="15" r:id="rId17"/>
    <sheet name="fundflow" sheetId="16" r:id="rId18"/>
    <sheet name="related party transaction" sheetId="17" r:id="rId19"/>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20" l="1"/>
  <c r="D28" i="20"/>
  <c r="E28" i="20"/>
  <c r="F28" i="20"/>
  <c r="G28" i="20"/>
  <c r="H28" i="20"/>
  <c r="B28" i="20"/>
  <c r="M28" i="20"/>
  <c r="C27" i="20"/>
  <c r="D27" i="20"/>
  <c r="E27" i="20"/>
  <c r="F27" i="20"/>
  <c r="G27" i="20"/>
  <c r="H27" i="20"/>
  <c r="B27" i="20"/>
  <c r="M27" i="20"/>
  <c r="N27" i="20"/>
  <c r="O27" i="20"/>
  <c r="P27" i="20"/>
  <c r="Q27" i="20"/>
  <c r="R27" i="20"/>
  <c r="S27" i="20"/>
  <c r="C26" i="20"/>
  <c r="D26" i="20"/>
  <c r="E26" i="20"/>
  <c r="F26" i="20"/>
  <c r="G26" i="20"/>
  <c r="H26" i="20"/>
  <c r="B26" i="20"/>
  <c r="B25" i="20"/>
  <c r="C25" i="20"/>
  <c r="D25" i="20"/>
  <c r="E25" i="20"/>
  <c r="F25" i="20"/>
  <c r="G25" i="20"/>
  <c r="H25" i="20"/>
  <c r="B24" i="20"/>
  <c r="C24" i="20"/>
  <c r="D24" i="20"/>
  <c r="E24" i="20"/>
  <c r="F24" i="20"/>
  <c r="G24" i="20"/>
  <c r="H24" i="20"/>
  <c r="M24" i="20"/>
  <c r="N28" i="20"/>
  <c r="O28" i="20"/>
  <c r="P28" i="20"/>
  <c r="Q28" i="20"/>
  <c r="R28" i="20"/>
  <c r="S28" i="20"/>
  <c r="N26" i="20"/>
  <c r="O26" i="20"/>
  <c r="P26" i="20"/>
  <c r="Q26" i="20"/>
  <c r="R26" i="20"/>
  <c r="S26" i="20"/>
  <c r="M26" i="20"/>
  <c r="N25" i="20"/>
  <c r="O25" i="20"/>
  <c r="P25" i="20"/>
  <c r="Q25" i="20"/>
  <c r="R25" i="20"/>
  <c r="S25" i="20"/>
  <c r="M25" i="20"/>
  <c r="N24" i="20"/>
  <c r="O24" i="20"/>
  <c r="P24" i="20"/>
  <c r="Q24" i="20"/>
  <c r="R24" i="20"/>
  <c r="S24" i="20"/>
  <c r="N23" i="20"/>
  <c r="O23" i="20"/>
  <c r="P23" i="20"/>
  <c r="Q23" i="20"/>
  <c r="R23" i="20"/>
  <c r="S23" i="20"/>
  <c r="M23" i="20"/>
  <c r="N22" i="20"/>
  <c r="O22" i="20"/>
  <c r="P22" i="20"/>
  <c r="Q22" i="20"/>
  <c r="R22" i="20"/>
  <c r="S22" i="20"/>
  <c r="M22" i="20"/>
  <c r="B22" i="20"/>
  <c r="N21" i="20"/>
  <c r="O21" i="20"/>
  <c r="P21" i="20"/>
  <c r="Q21" i="20"/>
  <c r="R21" i="20"/>
  <c r="S21" i="20"/>
  <c r="M21" i="20"/>
  <c r="B21" i="20"/>
  <c r="N20" i="20"/>
  <c r="O20" i="20"/>
  <c r="P20" i="20"/>
  <c r="Q20" i="20"/>
  <c r="R20" i="20"/>
  <c r="S20" i="20"/>
  <c r="M20" i="20"/>
  <c r="C22" i="20"/>
  <c r="D22" i="20"/>
  <c r="E22" i="20"/>
  <c r="F22" i="20"/>
  <c r="G22" i="20"/>
  <c r="H22" i="20"/>
  <c r="C21" i="20"/>
  <c r="D21" i="20"/>
  <c r="E21" i="20"/>
  <c r="F21" i="20"/>
  <c r="G21" i="20"/>
  <c r="G23" i="20" s="1"/>
  <c r="H21" i="20"/>
  <c r="C20" i="20"/>
  <c r="C23" i="20" s="1"/>
  <c r="D20" i="20"/>
  <c r="D23" i="20" s="1"/>
  <c r="E20" i="20"/>
  <c r="F20" i="20"/>
  <c r="G20" i="20"/>
  <c r="H20" i="20"/>
  <c r="H23" i="20" s="1"/>
  <c r="B20" i="20"/>
  <c r="N19" i="20"/>
  <c r="O19" i="20"/>
  <c r="P19" i="20"/>
  <c r="Q19" i="20"/>
  <c r="R19" i="20"/>
  <c r="S19" i="20"/>
  <c r="M19" i="20"/>
  <c r="C19" i="20"/>
  <c r="D19" i="20"/>
  <c r="E19" i="20"/>
  <c r="F19" i="20"/>
  <c r="G19" i="20"/>
  <c r="H19" i="20"/>
  <c r="B19" i="20"/>
  <c r="B23" i="20" l="1"/>
  <c r="F23" i="20"/>
  <c r="E23" i="20"/>
  <c r="B14" i="20" l="1"/>
  <c r="B15" i="20"/>
  <c r="B16" i="20"/>
  <c r="B17" i="20"/>
  <c r="B13" i="20"/>
  <c r="L17" i="20"/>
  <c r="L15" i="20"/>
  <c r="L13" i="20"/>
  <c r="D17" i="20"/>
  <c r="E17" i="20"/>
  <c r="F17" i="20"/>
  <c r="G17" i="20"/>
  <c r="H17" i="20"/>
  <c r="C17" i="20"/>
  <c r="D14" i="20"/>
  <c r="E14" i="20"/>
  <c r="F14" i="20"/>
  <c r="G14" i="20"/>
  <c r="H14" i="20"/>
  <c r="C14" i="20"/>
  <c r="D15" i="20"/>
  <c r="E15" i="20"/>
  <c r="F15" i="20"/>
  <c r="G15" i="20"/>
  <c r="H15" i="20"/>
  <c r="C15" i="20"/>
  <c r="D16" i="20"/>
  <c r="E16" i="20"/>
  <c r="F16" i="20"/>
  <c r="G16" i="20"/>
  <c r="H16" i="20"/>
  <c r="C16" i="20"/>
  <c r="D13" i="20"/>
  <c r="E13" i="20"/>
  <c r="F13" i="20"/>
  <c r="G13" i="20"/>
  <c r="H13" i="20"/>
  <c r="C13" i="20"/>
  <c r="D11" i="20"/>
  <c r="E11" i="20"/>
  <c r="F11" i="20"/>
  <c r="G11" i="20"/>
  <c r="H11" i="20"/>
  <c r="C11" i="20"/>
  <c r="D10" i="20"/>
  <c r="E10" i="20"/>
  <c r="F10" i="20"/>
  <c r="G10" i="20"/>
  <c r="H10" i="20"/>
  <c r="C10" i="20"/>
  <c r="N15" i="20"/>
  <c r="O15" i="20"/>
  <c r="P15" i="20"/>
  <c r="Q15" i="20"/>
  <c r="R15" i="20"/>
  <c r="S15" i="20"/>
  <c r="N17" i="20"/>
  <c r="O17" i="20"/>
  <c r="P17" i="20"/>
  <c r="Q17" i="20"/>
  <c r="R17" i="20"/>
  <c r="S17" i="20"/>
  <c r="M15" i="20"/>
  <c r="M17" i="20"/>
  <c r="N13" i="20"/>
  <c r="O13" i="20"/>
  <c r="P13" i="20"/>
  <c r="Q13" i="20"/>
  <c r="R13" i="20"/>
  <c r="S13" i="20"/>
  <c r="M13" i="20"/>
  <c r="N10" i="20"/>
  <c r="O10" i="20"/>
  <c r="P10" i="20"/>
  <c r="Q10" i="20"/>
  <c r="R10" i="20"/>
  <c r="S10" i="20"/>
  <c r="M10" i="20"/>
  <c r="D3" i="20"/>
  <c r="E3" i="20"/>
  <c r="F3" i="20"/>
  <c r="G3" i="20"/>
  <c r="H3" i="20"/>
  <c r="I3" i="20"/>
  <c r="C3" i="20"/>
  <c r="C2" i="20"/>
  <c r="D4" i="20"/>
  <c r="E4" i="20"/>
  <c r="F4" i="20"/>
  <c r="G4" i="20"/>
  <c r="H4" i="20"/>
  <c r="I4" i="20"/>
  <c r="C4" i="20"/>
  <c r="D2" i="20"/>
  <c r="E2" i="20"/>
  <c r="F2" i="20"/>
  <c r="G2" i="20"/>
  <c r="H2" i="20"/>
  <c r="I2" i="20"/>
  <c r="N7" i="20"/>
  <c r="O7" i="20"/>
  <c r="P7" i="20"/>
  <c r="Q7" i="20"/>
  <c r="R7" i="20"/>
  <c r="S7" i="20"/>
  <c r="M7" i="20"/>
  <c r="N6" i="20"/>
  <c r="O6" i="20"/>
  <c r="P6" i="20"/>
  <c r="Q6" i="20"/>
  <c r="R6" i="20"/>
  <c r="S6" i="20"/>
  <c r="M6" i="20"/>
  <c r="N4" i="20"/>
  <c r="O4" i="20"/>
  <c r="P4" i="20"/>
  <c r="Q4" i="20"/>
  <c r="R4" i="20"/>
  <c r="S4" i="20"/>
  <c r="M4" i="20"/>
  <c r="N3" i="20"/>
  <c r="O3" i="20"/>
  <c r="P3" i="20"/>
  <c r="Q3" i="20"/>
  <c r="R3" i="20"/>
  <c r="S3" i="20"/>
  <c r="M3" i="20"/>
  <c r="N2" i="20"/>
  <c r="O2" i="20"/>
  <c r="P2" i="20"/>
  <c r="Q2" i="20"/>
  <c r="R2" i="20"/>
  <c r="S2" i="20"/>
  <c r="M2" i="20"/>
  <c r="D6" i="20"/>
  <c r="E6" i="20"/>
  <c r="F6" i="20"/>
  <c r="G6" i="20"/>
  <c r="H6" i="20"/>
  <c r="I6" i="20"/>
  <c r="D7" i="20"/>
  <c r="E7" i="20"/>
  <c r="F7" i="20"/>
  <c r="G7" i="20"/>
  <c r="H7" i="20"/>
  <c r="I7" i="20"/>
  <c r="C7" i="20"/>
  <c r="C6" i="20"/>
  <c r="D5" i="20"/>
  <c r="E5" i="20"/>
  <c r="F5" i="20"/>
  <c r="G5" i="20"/>
  <c r="H5" i="20"/>
  <c r="I5" i="20"/>
  <c r="C5" i="20"/>
  <c r="D1" i="20"/>
  <c r="N1" i="20" s="1"/>
  <c r="N9" i="20" s="1"/>
  <c r="E1" i="20"/>
  <c r="O1" i="20" s="1"/>
  <c r="O9" i="20" s="1"/>
  <c r="F1" i="20"/>
  <c r="P1" i="20" s="1"/>
  <c r="P9" i="20" s="1"/>
  <c r="G1" i="20"/>
  <c r="Q1" i="20" s="1"/>
  <c r="Q9" i="20" s="1"/>
  <c r="H1" i="20"/>
  <c r="R1" i="20" s="1"/>
  <c r="R9" i="20" s="1"/>
  <c r="I1" i="20"/>
  <c r="S1" i="20" s="1"/>
  <c r="S9" i="20" s="1"/>
  <c r="C1" i="20"/>
  <c r="M1" i="20" s="1"/>
  <c r="M9" i="20" s="1"/>
  <c r="C9" i="20" l="1"/>
  <c r="F9" i="20"/>
  <c r="I9" i="20"/>
  <c r="E9" i="20"/>
  <c r="H9" i="20"/>
  <c r="D9" i="20"/>
  <c r="G9" i="20"/>
  <c r="C30" i="20"/>
  <c r="M30" i="20"/>
  <c r="D31" i="20"/>
</calcChain>
</file>

<file path=xl/sharedStrings.xml><?xml version="1.0" encoding="utf-8"?>
<sst xmlns="http://schemas.openxmlformats.org/spreadsheetml/2006/main" count="1187" uniqueCount="568">
  <si>
    <t>Security And Intelligence Services India Ltd. Financial Highlights-Standalone- [INR-Crore]</t>
  </si>
  <si>
    <t>DESCRIPTION</t>
  </si>
  <si>
    <t xml:space="preserve">Inc / Exp Performance </t>
  </si>
  <si>
    <t>Gross Sales</t>
  </si>
  <si>
    <t>Total Income</t>
  </si>
  <si>
    <t>Total Expenditure</t>
  </si>
  <si>
    <t>PBIDT</t>
  </si>
  <si>
    <t>PBIT</t>
  </si>
  <si>
    <t>PBT</t>
  </si>
  <si>
    <t>PAT</t>
  </si>
  <si>
    <t xml:space="preserve">Cash Profit </t>
  </si>
  <si>
    <t>Sources of Funds</t>
  </si>
  <si>
    <t>Equity Paid Up</t>
  </si>
  <si>
    <t>Reserves and Surplus</t>
  </si>
  <si>
    <t>Net Worth</t>
  </si>
  <si>
    <t>Total Debt (Long Term plus Short Term)</t>
  </si>
  <si>
    <t>Capital Employed</t>
  </si>
  <si>
    <t>Application of Funds</t>
  </si>
  <si>
    <t>Gross Block</t>
  </si>
  <si>
    <t>Investments</t>
  </si>
  <si>
    <t>Cash and Bank balance</t>
  </si>
  <si>
    <t>Net Current Assets (Including Current Investments)</t>
  </si>
  <si>
    <t>Total Current Liabilities</t>
  </si>
  <si>
    <t>Total Assets</t>
  </si>
  <si>
    <t>Cash Flow</t>
  </si>
  <si>
    <t>Cash Flow from Operations</t>
  </si>
  <si>
    <t>Cash Flow from Investing activities</t>
  </si>
  <si>
    <t>Cash Flow from Finance activities</t>
  </si>
  <si>
    <t xml:space="preserve">Free Cash flow </t>
  </si>
  <si>
    <t>Key Ratios</t>
  </si>
  <si>
    <t>Debt to Equity(x)</t>
  </si>
  <si>
    <t>Current Ratio(x)</t>
  </si>
  <si>
    <t>ROCE(%)</t>
  </si>
  <si>
    <t>RONW(%)</t>
  </si>
  <si>
    <t>PBIDTM(%)</t>
  </si>
  <si>
    <t>PATM(%)</t>
  </si>
  <si>
    <t>CPM(%)</t>
  </si>
  <si>
    <t>Market Cues</t>
  </si>
  <si>
    <t>Close Price (Unit Curr.)</t>
  </si>
  <si>
    <t>High Price (Unit Curr.)</t>
  </si>
  <si>
    <t>Low Price (Unit Curr.)</t>
  </si>
  <si>
    <t>Market Capitalization</t>
  </si>
  <si>
    <t>Adjusted EPS</t>
  </si>
  <si>
    <t>Price / Book Value(x)</t>
  </si>
  <si>
    <t>CEPS</t>
  </si>
  <si>
    <t>Equity Dividend %</t>
  </si>
  <si>
    <t>Enterprise Value</t>
  </si>
  <si>
    <t>Dividend Yield %</t>
  </si>
  <si>
    <t>PE (x)</t>
  </si>
  <si>
    <t>Source:AceTp 
 Disclaimer : Accord Fintech Pvt Ltd has taken all the necessary steps and measures in compilation of the Data present  in the AceTp. We have tried our level best to provide data from reliable source. However, Accord Fintech Pvt Ltd does not  guarantee the accuracy,adequacy or completeness of any Data in the AceTp and is not responsible for any errors or omissions  or for the results obtained from the use of such Data. Accord Fintech especially states that it has no financial liability  whatsoever to the users of AceTp.Accord or any of its directors/ employees/ representatives does not accept any liability  for any direct or consequential loss arising from the use of the Data contained in the AceTp or any data  generated from the AceTp.</t>
  </si>
  <si>
    <t>Security And Intelligence Services India Ltd. Financial Highlights -Consolidated- [INR-Crore]</t>
  </si>
  <si>
    <t>Security And Intelligence Services India Ltd. Balance Sheet (New) - Consolidated - Actual - Abridged- [INR-Crore]</t>
  </si>
  <si>
    <t>EQUITY AND LIABILITIES</t>
  </si>
  <si>
    <t>Share Capital</t>
  </si>
  <si>
    <t>Share Warrants &amp; Outstandings</t>
  </si>
  <si>
    <t>Total Reserves</t>
  </si>
  <si>
    <t>Shareholder's Funds</t>
  </si>
  <si>
    <t>Minority Interest</t>
  </si>
  <si>
    <t>Long-Term Borrowings</t>
  </si>
  <si>
    <t>Secured Loans</t>
  </si>
  <si>
    <t>Unsecured Loans</t>
  </si>
  <si>
    <t>Deferred Tax Assets / Liabilities</t>
  </si>
  <si>
    <t>Other Long Term Liabilities</t>
  </si>
  <si>
    <t>Long Term Trade Payables</t>
  </si>
  <si>
    <t>Long Term Provisions</t>
  </si>
  <si>
    <t>Total Non-Current Liabilities</t>
  </si>
  <si>
    <t>Current Liabilities</t>
  </si>
  <si>
    <t>Trade Payables</t>
  </si>
  <si>
    <t>Other Current Liabilities</t>
  </si>
  <si>
    <t>Short Term Borrowings</t>
  </si>
  <si>
    <t>Short Term Provisions</t>
  </si>
  <si>
    <t>Total Liabilities</t>
  </si>
  <si>
    <t>ASSETS</t>
  </si>
  <si>
    <t>Non-Current Assets</t>
  </si>
  <si>
    <t>Less: Accumulated Depreciation</t>
  </si>
  <si>
    <t>Less: Impairment of Assets</t>
  </si>
  <si>
    <t>Net Block</t>
  </si>
  <si>
    <t>Lease Adjustment A/c</t>
  </si>
  <si>
    <t>Capital Work in Progress</t>
  </si>
  <si>
    <t>Intangible assets under development</t>
  </si>
  <si>
    <t>Pre-operative Expenses pending</t>
  </si>
  <si>
    <t>Assets in transit</t>
  </si>
  <si>
    <t>Non Current Investments</t>
  </si>
  <si>
    <t>Long Term Loans &amp; Advances</t>
  </si>
  <si>
    <t>Other Non Current Assets</t>
  </si>
  <si>
    <t>Total Non-Current Assets</t>
  </si>
  <si>
    <t>Current Assets  Loans &amp; Advances</t>
  </si>
  <si>
    <t>Currents Investments</t>
  </si>
  <si>
    <t>Inventories</t>
  </si>
  <si>
    <t>Sundry Debtors</t>
  </si>
  <si>
    <t>Cash and Bank</t>
  </si>
  <si>
    <t>Other Current Assets</t>
  </si>
  <si>
    <t>Short Term Loans and Advances</t>
  </si>
  <si>
    <t>Amt Due from firm (directors interested)</t>
  </si>
  <si>
    <t>Total Current Assets</t>
  </si>
  <si>
    <t>Total Current Assets Excluding Current Investments</t>
  </si>
  <si>
    <t>Miscellaneous Expenses not written off</t>
  </si>
  <si>
    <t>Contingent Liabilities</t>
  </si>
  <si>
    <t>Total Debt (Long Term Plus Short Term)</t>
  </si>
  <si>
    <t>Book Value</t>
  </si>
  <si>
    <t>Adjusted Book Value</t>
  </si>
  <si>
    <t>Security And Intelligence Services India Ltd. Balance Sheet (New) - Standalone - Actual - Abridged- [INR-Crore]</t>
  </si>
  <si>
    <t>Security And Intelligence Services India Ltd. Profit And  Loss - Standalone - Actual - Abridged- [INR-Crore]</t>
  </si>
  <si>
    <t>No of Months</t>
  </si>
  <si>
    <t>INCOME :</t>
  </si>
  <si>
    <t>Less: Inter divisional transfers</t>
  </si>
  <si>
    <t>Less: Sales Returns</t>
  </si>
  <si>
    <t>Less: Excise Duty</t>
  </si>
  <si>
    <t>Net Sales</t>
  </si>
  <si>
    <t>EXPENDITURE :</t>
  </si>
  <si>
    <t>Increase/Decrease in Stock</t>
  </si>
  <si>
    <t>Raw Material Consumed</t>
  </si>
  <si>
    <t>Power &amp; Fuel Cost</t>
  </si>
  <si>
    <t>Employee Cost</t>
  </si>
  <si>
    <t>Other Manufacturing Expenses</t>
  </si>
  <si>
    <t>General and Administration Expenses</t>
  </si>
  <si>
    <t>Selling and Distribution Expenses</t>
  </si>
  <si>
    <t>Miscellaneous Expenses</t>
  </si>
  <si>
    <t>Less: Expenses Capitalised</t>
  </si>
  <si>
    <t>Operating Profit (Excl OI)</t>
  </si>
  <si>
    <t>Other Income</t>
  </si>
  <si>
    <t>Operating Profit</t>
  </si>
  <si>
    <t>Interest</t>
  </si>
  <si>
    <t>PBDT</t>
  </si>
  <si>
    <t>Depreciation</t>
  </si>
  <si>
    <t>Profit Before Taxation &amp; Exceptional Items</t>
  </si>
  <si>
    <t>Exceptional Income / Expenses</t>
  </si>
  <si>
    <t>Profit Before Tax</t>
  </si>
  <si>
    <t>Provision for Tax</t>
  </si>
  <si>
    <t>Profit After Tax</t>
  </si>
  <si>
    <t>Extra items</t>
  </si>
  <si>
    <t>Adjustments to PAT</t>
  </si>
  <si>
    <t>Profit Balance B/F</t>
  </si>
  <si>
    <t>Appropriations</t>
  </si>
  <si>
    <t>Earnings Per Share</t>
  </si>
  <si>
    <t>Security And Intelligence Services India Ltd. Profit And  Loss - Consolidated - Actual - Abridged- [INR-Crore]</t>
  </si>
  <si>
    <t>Share of Associate</t>
  </si>
  <si>
    <t>Other Consolidated Items</t>
  </si>
  <si>
    <t>Consolidated Net Profit</t>
  </si>
  <si>
    <t>Security And Intelligence Services India Ltd. CashFlow - Standalone - Actual - Abridged- [INR-Crore]</t>
  </si>
  <si>
    <t>Adjustment</t>
  </si>
  <si>
    <t>Changes In working Capital</t>
  </si>
  <si>
    <t>Cash Flow after changes in Working Capital</t>
  </si>
  <si>
    <t xml:space="preserve">     Interest Paid</t>
  </si>
  <si>
    <t xml:space="preserve">     Tax Paid</t>
  </si>
  <si>
    <t xml:space="preserve">     Other Direct Expenses paid</t>
  </si>
  <si>
    <t xml:space="preserve">     Extra &amp; Other Item</t>
  </si>
  <si>
    <t>Cash From Operating Activities</t>
  </si>
  <si>
    <t>Cash Flow from Investing Activities</t>
  </si>
  <si>
    <t>Cash from Financing Activities</t>
  </si>
  <si>
    <t>Net Cash Inflow / Outflow</t>
  </si>
  <si>
    <t>Opening Cash &amp; Cash Equivalents</t>
  </si>
  <si>
    <t>Cash &amp; Cash Equivalent on Amalgamation / Take over / Merger</t>
  </si>
  <si>
    <t>Cash &amp; Cash Equivalent of Subsidiaries under liquidations</t>
  </si>
  <si>
    <t>Translation adj. on reserves / op cash balances  frgn subsidiaries</t>
  </si>
  <si>
    <t>Effect of Foreign Exchange Fluctuations</t>
  </si>
  <si>
    <t>Closing Cash &amp; Cash Equivalent</t>
  </si>
  <si>
    <t>Security And Intelligence Services India Ltd. CashFlow - Consolidated - Actual - Abridged- [INR-Crore]</t>
  </si>
  <si>
    <t>Security And Intelligence Services India Ltd. CSR- [INR-Crore]</t>
  </si>
  <si>
    <t>CSR Complied</t>
  </si>
  <si>
    <t xml:space="preserve">Y    </t>
  </si>
  <si>
    <t xml:space="preserve">N    </t>
  </si>
  <si>
    <t xml:space="preserve">Total CSR Expenditure Budgeted </t>
  </si>
  <si>
    <t xml:space="preserve">Total CSR Expenditure Actual </t>
  </si>
  <si>
    <t xml:space="preserve">Amount Unspent </t>
  </si>
  <si>
    <t>% Utilization of CSR Expenditure</t>
  </si>
  <si>
    <t>2% Of Average Net profits</t>
  </si>
  <si>
    <t xml:space="preserve">Average Net Profit Last 3 Year	</t>
  </si>
  <si>
    <t>Security And Intelligence Services India Ltd. Segment Finance-Consolidated- [INR-Crore]</t>
  </si>
  <si>
    <t>Description</t>
  </si>
  <si>
    <t>Revenue</t>
  </si>
  <si>
    <t>Revenue From Operations</t>
  </si>
  <si>
    <t>Less / Add : Inter Segment Turnover</t>
  </si>
  <si>
    <t>Gross Revenue</t>
  </si>
  <si>
    <t xml:space="preserve">    Outside India</t>
  </si>
  <si>
    <t xml:space="preserve">    Within India</t>
  </si>
  <si>
    <t>Less : Excise Duty</t>
  </si>
  <si>
    <t>Net Segment Revenue</t>
  </si>
  <si>
    <t>Result</t>
  </si>
  <si>
    <t>Segment Results</t>
  </si>
  <si>
    <t xml:space="preserve">Segment Assets </t>
  </si>
  <si>
    <t xml:space="preserve">Segment liability </t>
  </si>
  <si>
    <t>Net Assets</t>
  </si>
  <si>
    <t xml:space="preserve">Capital Employed </t>
  </si>
  <si>
    <t>Capital Expenditures</t>
  </si>
  <si>
    <t xml:space="preserve">Depreciation </t>
  </si>
  <si>
    <t>Security And Intelligence Services India Ltd. Subsidiaries-201803- [INR-Crore]</t>
  </si>
  <si>
    <t>Company Name</t>
  </si>
  <si>
    <t>Currency</t>
  </si>
  <si>
    <t>Type A</t>
  </si>
  <si>
    <t>No of Shares</t>
  </si>
  <si>
    <t>Face Value</t>
  </si>
  <si>
    <t>Paid Up Shares</t>
  </si>
  <si>
    <t>Type B</t>
  </si>
  <si>
    <t>Net Aggregate Amount</t>
  </si>
  <si>
    <t>% of holdings</t>
  </si>
  <si>
    <t>Net Aggregate Amount (Profit / Loss)</t>
  </si>
  <si>
    <t>Not Dealt With Holding Company Account-Current</t>
  </si>
  <si>
    <t>Not Dealt With Holding Company Account-Previous</t>
  </si>
  <si>
    <t>Cost of Invetmnets</t>
  </si>
  <si>
    <t>Dealt With Holding Company Account-Current</t>
  </si>
  <si>
    <t>Dealt With Holding Company Account-Previous</t>
  </si>
  <si>
    <t>Change in Holding Company</t>
  </si>
  <si>
    <t>Material Changes</t>
  </si>
  <si>
    <t>i) Fixed Assets</t>
  </si>
  <si>
    <t>ii) Investments</t>
  </si>
  <si>
    <t>iii)Money Lent</t>
  </si>
  <si>
    <t>Reserves &amp; Surplus</t>
  </si>
  <si>
    <t>Debts</t>
  </si>
  <si>
    <t>Fixed Assets</t>
  </si>
  <si>
    <t>Current Assets</t>
  </si>
  <si>
    <t>Net Currents Assets</t>
  </si>
  <si>
    <t>Turnover</t>
  </si>
  <si>
    <t>Profit after Taxation</t>
  </si>
  <si>
    <t>Main Product1</t>
  </si>
  <si>
    <t>Main Product2</t>
  </si>
  <si>
    <t>Main Product3</t>
  </si>
  <si>
    <t>Main Product4</t>
  </si>
  <si>
    <t>Main Product5</t>
  </si>
  <si>
    <t>Terminix SIS India Pvt Ltd.</t>
  </si>
  <si>
    <t>Tech SIS Ltd.</t>
  </si>
  <si>
    <t>Southern Cross Protection Pty Ltd.</t>
  </si>
  <si>
    <t>Southern Cross Loss Prevention Pty Ltd.</t>
  </si>
  <si>
    <t>Southern Cross FLM Pty Ltd.</t>
  </si>
  <si>
    <t>Service Master Clean Ltd.</t>
  </si>
  <si>
    <t>SX Protective Services Pty Ltd.</t>
  </si>
  <si>
    <t>SISCO Security Services Pvt Ltd.</t>
  </si>
  <si>
    <t>SIS MSS Security Holdings Pty Ltd.</t>
  </si>
  <si>
    <t>SIS International Holdings Ltd.</t>
  </si>
  <si>
    <t>AUD</t>
  </si>
  <si>
    <t>SIS Group International Holdings Pty Ltd.</t>
  </si>
  <si>
    <t>SIS Business Support Services &amp; Solutions Pvt Ltd.</t>
  </si>
  <si>
    <t>SIS Australia Holdings Pty Ltd.</t>
  </si>
  <si>
    <t>SIS Australia Group Pty Ltd.</t>
  </si>
  <si>
    <t>SIS Asia Pacific Holdings Ltd.</t>
  </si>
  <si>
    <t>MSS Strategic Medical &amp; Rescue Pty Ltd.</t>
  </si>
  <si>
    <t>MSS Security Pty Ltd.</t>
  </si>
  <si>
    <t>MSS AJG Pty Ltd.</t>
  </si>
  <si>
    <t>Eymet Security Consultants Pty Ltd.</t>
  </si>
  <si>
    <t>Dusters Total Solutions Services Pvt Ltd.</t>
  </si>
  <si>
    <t>Charter Security Protective Services Pty Ltd.</t>
  </si>
  <si>
    <t>Charter Security (NZ) Pty Ltd.</t>
  </si>
  <si>
    <t>Charter Customer Services Pty Ltd.</t>
  </si>
  <si>
    <t>Cage Security Guard Services Pty Ltd.</t>
  </si>
  <si>
    <t>Cage Security Alarms Pty Ltd.</t>
  </si>
  <si>
    <t>Australian Security Connections Pty Ltd.</t>
  </si>
  <si>
    <t>Askara Pty Ltd.</t>
  </si>
  <si>
    <t>Andwills Pty Ltd.</t>
  </si>
  <si>
    <t>Security And Intelligence Services India Ltd. Share Price - BSE-Daily-Adjusted- [INR-Crore]</t>
  </si>
  <si>
    <t>Date</t>
  </si>
  <si>
    <t>Open (Unit Curr)</t>
  </si>
  <si>
    <t>High (Unit Curr)</t>
  </si>
  <si>
    <t>Low (Unit Curr)</t>
  </si>
  <si>
    <t>Close (Unit Curr)</t>
  </si>
  <si>
    <t>Volume (000's)</t>
  </si>
  <si>
    <t>No of Trades</t>
  </si>
  <si>
    <t>Value</t>
  </si>
  <si>
    <t>Market Cap</t>
  </si>
  <si>
    <t>TTM PE(x)</t>
  </si>
  <si>
    <t>Cons TTM PE(x)</t>
  </si>
  <si>
    <t>SENSEX</t>
  </si>
  <si>
    <t>P/BV(x)</t>
  </si>
  <si>
    <t>Cons P/BV(x)</t>
  </si>
  <si>
    <t>EV/EBITDA(x)</t>
  </si>
  <si>
    <t>Cons EV/EBITDA(x)</t>
  </si>
  <si>
    <t>MCAP/Sales(x)</t>
  </si>
  <si>
    <t>Cons MCAP/Sales(x)</t>
  </si>
  <si>
    <t>Security And Intelligence Services India Ltd. Investments - Standalone - All Investments - 201803- [INR-Crore]</t>
  </si>
  <si>
    <t>Category</t>
  </si>
  <si>
    <t>Type</t>
  </si>
  <si>
    <t>Relationship</t>
  </si>
  <si>
    <t>Amount</t>
  </si>
  <si>
    <t>Equity Shares</t>
  </si>
  <si>
    <t>UnQuoted</t>
  </si>
  <si>
    <t>Subsidiary</t>
  </si>
  <si>
    <t>Rs.  10.00</t>
  </si>
  <si>
    <t>AUD 1.00</t>
  </si>
  <si>
    <t>SIS Prosegur Alarm Monitoring &amp; Response Services Pvt Ltd.</t>
  </si>
  <si>
    <t>Joint Ventures</t>
  </si>
  <si>
    <t>SIS Cash Services Pvt Ltd.</t>
  </si>
  <si>
    <t>Debentures</t>
  </si>
  <si>
    <t>Rs.  1000000.00</t>
  </si>
  <si>
    <t>Indirect Subsidiary</t>
  </si>
  <si>
    <t>Investment in Equity Shares</t>
  </si>
  <si>
    <t>Others</t>
  </si>
  <si>
    <t>Security And Intelligence Services India Ltd. Financial Ratios -Consolidated</t>
  </si>
  <si>
    <t>Operational &amp; Financial Ratios</t>
  </si>
  <si>
    <t>Earnings Per Share (Rs)</t>
  </si>
  <si>
    <t>Adjusted EPS (Rs.)</t>
  </si>
  <si>
    <t>CEPS(Rs)</t>
  </si>
  <si>
    <t>DPS(Rs)</t>
  </si>
  <si>
    <t>Adj DPS(Rs)</t>
  </si>
  <si>
    <t>Book Value (Rs)</t>
  </si>
  <si>
    <t>Adjusted Book Value (Rs)</t>
  </si>
  <si>
    <t>Tax Rate(%)</t>
  </si>
  <si>
    <t>Dividend Pay Out Ratio(%)</t>
  </si>
  <si>
    <t>Margin Ratios</t>
  </si>
  <si>
    <t>PBIDTM (%)</t>
  </si>
  <si>
    <t>EBITM (%)</t>
  </si>
  <si>
    <t>Pre Tax Margin(%)</t>
  </si>
  <si>
    <t>PATM (%)</t>
  </si>
  <si>
    <t>Performance Ratios</t>
  </si>
  <si>
    <t>ROA (%)</t>
  </si>
  <si>
    <t>ROE (%)</t>
  </si>
  <si>
    <t>ROCE (%)</t>
  </si>
  <si>
    <t>Asset Turnover(x)</t>
  </si>
  <si>
    <t>Inventory Turnover(x)</t>
  </si>
  <si>
    <t>Debtors Turnover(x)</t>
  </si>
  <si>
    <t>Fixed Asset Turnover (x)</t>
  </si>
  <si>
    <t>Sales/Working Capital (x)</t>
  </si>
  <si>
    <t>Efficiency Ratios</t>
  </si>
  <si>
    <t>Fixed Capital/Sales(x)</t>
  </si>
  <si>
    <t>Receivable days</t>
  </si>
  <si>
    <t>Inventory Days</t>
  </si>
  <si>
    <t>Payable days</t>
  </si>
  <si>
    <t>Growth Ratio</t>
  </si>
  <si>
    <t>Net Sales Growth(%)</t>
  </si>
  <si>
    <t>Core EBITDA Growth(%)</t>
  </si>
  <si>
    <t>EBIT Growth(%)</t>
  </si>
  <si>
    <t>PAT Growth(%)</t>
  </si>
  <si>
    <t>Adj. EPS Growth(%)</t>
  </si>
  <si>
    <t>Financial Stability Ratios</t>
  </si>
  <si>
    <t>Total Debt/Equity(x)</t>
  </si>
  <si>
    <t>Quick Ratio(x)</t>
  </si>
  <si>
    <t>Interest Cover(x)</t>
  </si>
  <si>
    <t>Total Debt/Mcap(x)</t>
  </si>
  <si>
    <t>Security And Intelligence Services India Ltd. Funds Flow -Consolidated- [INR-Crore]</t>
  </si>
  <si>
    <t>Cash Profit from operations</t>
  </si>
  <si>
    <t>Decrease in Investments</t>
  </si>
  <si>
    <t>Increase in Share Capital</t>
  </si>
  <si>
    <t>Increase in Share warrants/outstandings</t>
  </si>
  <si>
    <t>Increase in Sec. Loans</t>
  </si>
  <si>
    <t>Increase In Un.Sec. Loans</t>
  </si>
  <si>
    <t>Decrease in Working Capital</t>
  </si>
  <si>
    <t>Total</t>
  </si>
  <si>
    <t>Inc in Gross Block</t>
  </si>
  <si>
    <t>Decrease in Share Capital</t>
  </si>
  <si>
    <t>Decrease in Sec. Loans</t>
  </si>
  <si>
    <t>Decrease in Un. Sec Loans</t>
  </si>
  <si>
    <t>Decrease in Share warrants/outstandings</t>
  </si>
  <si>
    <t>Inc in Investments</t>
  </si>
  <si>
    <t>Interim Dividend Paid</t>
  </si>
  <si>
    <t>Equity Dividend Paid</t>
  </si>
  <si>
    <t>Corp.dividend tax paid</t>
  </si>
  <si>
    <t>Inc in Working Capital</t>
  </si>
  <si>
    <t>Security And Intelligence Services India Ltd. Related Party Transactions- [INR-Crore]</t>
  </si>
  <si>
    <t>Year End</t>
  </si>
  <si>
    <t>Transactions</t>
  </si>
  <si>
    <t>Party</t>
  </si>
  <si>
    <t>Direct Subsidiaries</t>
  </si>
  <si>
    <t>Indirect Subsidiaries</t>
  </si>
  <si>
    <t>Associates</t>
  </si>
  <si>
    <t>Key Management Personnel</t>
  </si>
  <si>
    <t>Relatives of Key Management Personnel</t>
  </si>
  <si>
    <t>Group Compamies</t>
  </si>
  <si>
    <t>Holding Companies</t>
  </si>
  <si>
    <t>Promoters</t>
  </si>
  <si>
    <t>Enterprises Under Managements</t>
  </si>
  <si>
    <t>Investments Made</t>
  </si>
  <si>
    <t xml:space="preserve">Fixed Assets Sold     </t>
  </si>
  <si>
    <t>Other Receivables &amp; Accruals Paid</t>
  </si>
  <si>
    <t>Loans Given</t>
  </si>
  <si>
    <t>Loan &amp; Advance</t>
  </si>
  <si>
    <t>Other Payables &amp; Accruals Outward</t>
  </si>
  <si>
    <t>Other Payables &amp; Accruals Inward</t>
  </si>
  <si>
    <t>Interest Paid on Bonds or Debentures or Loans</t>
  </si>
  <si>
    <t>Interest Received on Bonds or Debentures or Loans</t>
  </si>
  <si>
    <t>Dividend Received</t>
  </si>
  <si>
    <t>Sub-contracting Service Charge</t>
  </si>
  <si>
    <t>Service Charges / Expenses Paid</t>
  </si>
  <si>
    <t>Service Charges / Other Income Received</t>
  </si>
  <si>
    <t>Salary &amp; Remuneration Paid</t>
  </si>
  <si>
    <t>Rent Received</t>
  </si>
  <si>
    <t>Rent Paid</t>
  </si>
  <si>
    <t>Demerger of Consultancy &amp; Investigation Business</t>
  </si>
  <si>
    <t>Reduction in Value of Investment</t>
  </si>
  <si>
    <t>Financial Guarantee Provided</t>
  </si>
  <si>
    <t>Closing Balance - Investment in Shares</t>
  </si>
  <si>
    <t>Closing Balance - Investment in Bonds &amp; Debentures</t>
  </si>
  <si>
    <t>Closing Balance - Other Payables &amp; Accruals</t>
  </si>
  <si>
    <t>Closing Balance - Other Receivables &amp; Accruals Received</t>
  </si>
  <si>
    <t>Closing Balance - Loans &amp; Advances</t>
  </si>
  <si>
    <t>Closing Balance - Bonds &amp; Debentures</t>
  </si>
  <si>
    <t>Closing Balance - Financial Guarantee Provided</t>
  </si>
  <si>
    <t>Sale of Investments</t>
  </si>
  <si>
    <t>Issue of Bonds or Debentures</t>
  </si>
  <si>
    <t>Fixed Assets Purchased</t>
  </si>
  <si>
    <t>Interest Paid on Bonds or Debentures</t>
  </si>
  <si>
    <t>Dividend Income Received</t>
  </si>
  <si>
    <t>Sub - Contracting Service Charge Received</t>
  </si>
  <si>
    <t>Closing Balance - Share Capital</t>
  </si>
  <si>
    <t>Closing Balance - Loan &amp; Advance Payable</t>
  </si>
  <si>
    <t>Closing Balance - Loan &amp; Advance Receivable</t>
  </si>
  <si>
    <t>Closing Balance - Bonds or Debentures</t>
  </si>
  <si>
    <t>Closing Balance - Interest Accrued but not Due on Borrowings</t>
  </si>
  <si>
    <t>Closing Balance - Investments in Equity Capital</t>
  </si>
  <si>
    <t xml:space="preserve">Purchase of Fixed Assets     </t>
  </si>
  <si>
    <t xml:space="preserve">Sub Contracting Service Charge Received      </t>
  </si>
  <si>
    <t xml:space="preserve">Service Charges Paid      </t>
  </si>
  <si>
    <t xml:space="preserve">Service Charges Received       </t>
  </si>
  <si>
    <t xml:space="preserve">Investments Made    </t>
  </si>
  <si>
    <t xml:space="preserve">Dividend Income Received     </t>
  </si>
  <si>
    <t xml:space="preserve">Rent Paid       </t>
  </si>
  <si>
    <t xml:space="preserve">Sales of Investments    </t>
  </si>
  <si>
    <t xml:space="preserve">Salary &amp; Remuneration Paid    </t>
  </si>
  <si>
    <t xml:space="preserve">Service Charges / Other Income Received     </t>
  </si>
  <si>
    <t xml:space="preserve">Closing Balance - Advances Recoverable in Cash or in Kind        </t>
  </si>
  <si>
    <t xml:space="preserve">Closing Balance - Amount Payable    </t>
  </si>
  <si>
    <t xml:space="preserve">Closing Balance - Investment in Equity Shares      </t>
  </si>
  <si>
    <t>Closing Balance - Payable</t>
  </si>
  <si>
    <t>Closing Balance - Receivable</t>
  </si>
  <si>
    <t xml:space="preserve">Rendering of Services </t>
  </si>
  <si>
    <t>Services Received</t>
  </si>
  <si>
    <t>Equity Contributions Made</t>
  </si>
  <si>
    <t>SIS Prosegur Holdings Pvt Ltd.</t>
  </si>
  <si>
    <t>Purchases of Tangible Assets</t>
  </si>
  <si>
    <t>Sunrays Overseas Pvt Ltd.</t>
  </si>
  <si>
    <t>Vardan Overseas Pvt Ltd.</t>
  </si>
  <si>
    <t>Security Skills Council (India) Ltd.</t>
  </si>
  <si>
    <t>Reimbursement of Expenses Incurred by</t>
  </si>
  <si>
    <t>SIS Group Enterprises Ltd.</t>
  </si>
  <si>
    <t>Leases as Lessor</t>
  </si>
  <si>
    <t>Ritu Raj Resorts Ltd.</t>
  </si>
  <si>
    <t>Superb Intelligence &amp; Security Pvt Ltd.</t>
  </si>
  <si>
    <t>Mritunjay Educational Foundation Ltd.</t>
  </si>
  <si>
    <t>Maha Manav Mritunjay Institute of Yoga &amp; Alternative Medicine Ltd.</t>
  </si>
  <si>
    <t>RK Sinha</t>
  </si>
  <si>
    <t>Remuneration</t>
  </si>
  <si>
    <t>Rituraj Sinha</t>
  </si>
  <si>
    <t>SIS Internationa Holdings Ltd.</t>
  </si>
  <si>
    <t>Uday Singh</t>
  </si>
  <si>
    <t>Other Expense</t>
  </si>
  <si>
    <t>Rita Kishore Sinha</t>
  </si>
  <si>
    <t>Rituraj Kishore Sinha</t>
  </si>
  <si>
    <t>Share Application Money Received</t>
  </si>
  <si>
    <t>Ravindra Kishore Sinha</t>
  </si>
  <si>
    <t>Other Expences</t>
  </si>
  <si>
    <t>Reimbursement of Expenses Incurred on</t>
  </si>
  <si>
    <t>Rendering of Services</t>
  </si>
  <si>
    <t>Saksham Bharat Skills Ltd.</t>
  </si>
  <si>
    <t>Equity Contributions Received</t>
  </si>
  <si>
    <t>Leases as Lessee</t>
  </si>
  <si>
    <t>Amounts payable related party transactions</t>
  </si>
  <si>
    <t>SERVICE MASTER CLEAN LIMITED</t>
  </si>
  <si>
    <t>Amounts receivable related party transactions</t>
  </si>
  <si>
    <t>Amount written back during period in respect of debts due to related parties</t>
  </si>
  <si>
    <t>Amount written off during period in respect of debts due from related parties</t>
  </si>
  <si>
    <t>Equity contributions made under finance agreements related party transactions</t>
  </si>
  <si>
    <t>Services received related party transactions</t>
  </si>
  <si>
    <t>TECH SIS LIMITED</t>
  </si>
  <si>
    <t>Other related party transactions income</t>
  </si>
  <si>
    <t>Purchases of tangible assets related party transactions</t>
  </si>
  <si>
    <t>Mr. R K Sinha</t>
  </si>
  <si>
    <t>Leases as lessee related party transactions</t>
  </si>
  <si>
    <t>Remuneration for key managerial personnel</t>
  </si>
  <si>
    <t>Mrs. R K Sinha</t>
  </si>
  <si>
    <t>Mr. Rituraj Sinha</t>
  </si>
  <si>
    <t>SIS CASH SERVICES PRIVATE LIMITED</t>
  </si>
  <si>
    <t>Revenue from rendering of services related party transactions</t>
  </si>
  <si>
    <t>TERMINIX SIS INDIA PRIVATE LIMITED</t>
  </si>
  <si>
    <t>SIS International Holdings Ltd</t>
  </si>
  <si>
    <t xml:space="preserve">Closing Balance </t>
  </si>
  <si>
    <t>Vocational Training to Personnel as Security Guards</t>
  </si>
  <si>
    <t>Net Service Charges</t>
  </si>
  <si>
    <t>Purchased Equity Shares</t>
  </si>
  <si>
    <t>Corporate Guarantees</t>
  </si>
  <si>
    <t>Shree Kattha &amp; Chemicals Pvt Ltd.</t>
  </si>
  <si>
    <t>R K Sinha</t>
  </si>
  <si>
    <t>Contributions Collected from Employees &amp; Paid to the Trust</t>
  </si>
  <si>
    <t>SIS Employees Welfare Activities Charitable Trust</t>
  </si>
  <si>
    <t>Loans Recovered from Employees &amp; Paid to the Trust</t>
  </si>
  <si>
    <t>Security And Intelligence Services India Ltd. T T M-Y-O-Y(%)-Consolidated- [INR-Crore]</t>
  </si>
  <si>
    <t>Var%</t>
  </si>
  <si>
    <t>PBIDT (Excl OI)</t>
  </si>
  <si>
    <t>Exceptional Items</t>
  </si>
  <si>
    <t>Tax</t>
  </si>
  <si>
    <t>Net Profit (after Extraordinary Items)</t>
  </si>
  <si>
    <t>Share of Associates</t>
  </si>
  <si>
    <t>Consolidated PAT</t>
  </si>
  <si>
    <t>Equity Capital</t>
  </si>
  <si>
    <t>Face Value (In Rs)</t>
  </si>
  <si>
    <t>Calculated EPS (Unit.Curr.)</t>
  </si>
  <si>
    <t>Adj Calculated EPS (Unit.Curr.)</t>
  </si>
  <si>
    <t>PBIDTM% (Excl OI)</t>
  </si>
  <si>
    <t>PBIDTM%</t>
  </si>
  <si>
    <t>PBDTM%</t>
  </si>
  <si>
    <t>PBTM%</t>
  </si>
  <si>
    <t>PATM%</t>
  </si>
  <si>
    <t>Security And Intelligence Services India Ltd.Average Volume [INR - Crore] -[Volume in 000]</t>
  </si>
  <si>
    <t>Average Volume</t>
  </si>
  <si>
    <t>Total Volume</t>
  </si>
  <si>
    <t>Deliverable Average Volume</t>
  </si>
  <si>
    <t>Deliverable Total Volume</t>
  </si>
  <si>
    <t>Average Close</t>
  </si>
  <si>
    <t>Average Market Cap</t>
  </si>
  <si>
    <t>Average Value</t>
  </si>
  <si>
    <t>-</t>
  </si>
  <si>
    <t>DATE</t>
  </si>
  <si>
    <t>BSE</t>
  </si>
  <si>
    <t>NSE</t>
  </si>
  <si>
    <t>BSE+NSE</t>
  </si>
  <si>
    <t>No of trading days</t>
  </si>
  <si>
    <t>Revenue/Employee Cost</t>
  </si>
  <si>
    <t>Revenue/G&amp;A Expenses</t>
  </si>
  <si>
    <t>Interest/PBT</t>
  </si>
  <si>
    <t>Depreciation by PBT</t>
  </si>
  <si>
    <t>Operting Profit/(G&amp;A + S&amp;D + Other) Expenses</t>
  </si>
  <si>
    <t>Operating profit/Employee Cost</t>
  </si>
  <si>
    <t>Standalone</t>
  </si>
  <si>
    <t>Non Standalone</t>
  </si>
  <si>
    <t>Revenue/(G&amp;A + Other Manufacturing) Expenses</t>
  </si>
  <si>
    <t>Rate of change of OP/Rate of Change of Rev per Emp Cost</t>
  </si>
  <si>
    <t>Rate of change of OP/Rate of Change of G&amp;A and Other Manufacturing</t>
  </si>
  <si>
    <t>Why Revenue per unit G&amp;A and other manufacturing of India and Australia very different?</t>
  </si>
  <si>
    <t>The per unit employee cost lift in revenue had &gt;3x lift in OP in Australia and more than 7x lift in OP in India</t>
  </si>
  <si>
    <t>If company becomes debt free, it can lead to minimum 40% jump in OP</t>
  </si>
  <si>
    <t>Check if depreciation is SL or WDV for depreciation based operating leverage</t>
  </si>
  <si>
    <t>P&amp;L Item Growth Rate</t>
  </si>
  <si>
    <t>Sales</t>
  </si>
  <si>
    <t>% of Sales</t>
  </si>
  <si>
    <t>ROCE</t>
  </si>
  <si>
    <t>PAT Margin</t>
  </si>
  <si>
    <t>Asset Turns</t>
  </si>
  <si>
    <t>Leverage</t>
  </si>
  <si>
    <t>ROE</t>
  </si>
  <si>
    <t>Receivable Days</t>
  </si>
  <si>
    <t>Payable Days</t>
  </si>
  <si>
    <t>Working Capital to Sales</t>
  </si>
  <si>
    <t>Fixed Asset Turnover</t>
  </si>
  <si>
    <t>How long attractive gtax breaks would last</t>
  </si>
  <si>
    <t>Australia real estate bubble. Last year very high base</t>
  </si>
  <si>
    <t>H1 FY18 Concall</t>
  </si>
  <si>
    <t xml:space="preserve"> You know the cash generation from Australia is in excess of $20 million a year and that does give us a boost in our India operations and growth also
70% of sector is unorganized</t>
  </si>
  <si>
    <t>Competition from Urban clap etc on facility management</t>
  </si>
  <si>
    <t xml:space="preserve">Rate is one of them, but for example the big correction that you see in the India security services margin, of almost 0.7 odd percent is
attributable to essentially operating leverage. We have done a lot of technology investments in the last two years, iOPS for operations productivity, SalesMaxx for sales force productivity. Essentially all these different functions are helping us reap benefits of scale. The number of billing staff per branch also goes up on a month-to-month basis. That is also resulting in higher EBITDA contribution. So I believe that we are on track as far as margin improvement is
concerned and I think we have adequate headroom because if you see the market leader in India, they report significantly better EBITDA margin than what SIS security services is reporting in
India for the time being </t>
  </si>
  <si>
    <t>Check EBITDA margin for largest player</t>
  </si>
  <si>
    <t>when we quote a commercial to a customer, we indicate the applicable minimum wage
at that point in time and we insert a clause for pro rata change in the commercial, should the
minimum wage change. Just to give a background, now the minimum wage gets divided into
two components, central minimum wage and state minimum wage. Central minimum wage is
applicable to central government undertakings, public sector undertakings, oil and gas, banking
sector, telecom and few other sectors. Similarly, there is state minimum wages and then there
are some other hybrid versions called the cement workers wage or the mine worker wage which
are all pretty much same as minimum wage. So there are a few of these things and central
minimum wages, in our security business I know that almost 23% of our revenue was linked to
central minimum wages and that is the impact that you see in the numbers. But the state
minimum wages also keep getting revised twice every year across different states and that is
why I said earlier that is an ongoing process to achieve rate revision as and when that happens.</t>
  </si>
  <si>
    <t>we believe that, over time, not only is the market going to shift, I think we are going to push
the market to shift towards MANTECH.</t>
  </si>
  <si>
    <t>While SIS operates 151 security services branches in India like I stated earlier, the market leader in India, currently they operate less than 100 branches. So we built out our branch network over the last
5 years. We now are equipped to cover or provide services at 24 hours' notice across 630 districts in the country, which is an unmatched capability. While we did this, we also have invested
significantly in the technology infrastructure. We have proprietary software for recruitment, for training, for operations management, for salesforce productivity and management, and then what
is happening, with increased use of technology, we are able to manage a larger workforce in every branch and secure larger number of sales and orders in every branch and manage more leads in every branch, using the same headcount. So that is the principal reason for operating
leverage to kick in.  The billing to non-billing employee ratio and, number two, I think significant change is that as the newer branches, that we set up few years back as they scale up, the average
headcount per branch in SIS also moves up p, which further adds to the EBITDA contribution. So that is how, the two components how the operating leverage is kicking in, in the security services
segment. I will hand over Devesh to talk to you about the Australian question</t>
  </si>
  <si>
    <t>Billing to Non-billing salary break up . Capex and Opex per branch</t>
  </si>
  <si>
    <t>Cash Business: There are too many players holding 20%, 10% or 30% share. Once we have the number one and number two player contributing 70%-75% market share, as it is in every other large global market from US to Canada to Australia, the efficiencies at route level
and also pricing power will significantly be more realizable than it is today and the business has good long term prospects, I believe.</t>
  </si>
  <si>
    <t>Sir, I have one more question in terms of financials, can you share how do you calculate yourRoNW and RoCE numbers because I am not able to match it, so if you can?
Devesh Desai: If you can get in touch with Vamshi, he will be able to provide you the detailed calculations.</t>
  </si>
  <si>
    <t xml:space="preserve"> I hope we have been able to respond to your queries adequately. Anything that remains unanswered, please get in touch with SGA, our IR Advisors or Mr. Vamshidhar, President for Investor Relations.</t>
  </si>
  <si>
    <t>https://www.youtube.com/watch?v=vNw938ulwOA</t>
  </si>
  <si>
    <t>In recession, how does market behaves. What happens to topline and what companies do to their employees?</t>
  </si>
  <si>
    <t>He says Australia ROCI is 70% +. How?</t>
  </si>
  <si>
    <t>Australia 100 Cr FCF</t>
  </si>
  <si>
    <t>Australia giving FCF and at the same time 5% interest rate M&amp;A debt which can be braught to India for M&amp;A growth</t>
  </si>
  <si>
    <t>Any new acquisition must meet 25% IRR</t>
  </si>
  <si>
    <t>https://www.youtube.com/watch?v=BV6wUrMiF9M</t>
  </si>
  <si>
    <t>He spoke of 24 cr of interest saving and 15 cr of tax savng coming in FY 18 but it did not happen tht way</t>
  </si>
  <si>
    <t>Less than 5% of business comes from govt contracts and has grown irrespective of govts</t>
  </si>
  <si>
    <t>5000 cr sector in 2005 which is 65000 cr sector in 2016 and can be 5L cr sector by 2030. If no 1 player even gets a 5% market share then it is 50K cr just out of security business</t>
  </si>
  <si>
    <t>https://www.youtube.com/watch?v=VfdDEdW8QwI</t>
  </si>
  <si>
    <t>All data electronically captured</t>
  </si>
  <si>
    <t>gives credit to ppl</t>
  </si>
  <si>
    <t>https://www.youtube.com/watch?v=pDiHQQkg-Fo</t>
  </si>
  <si>
    <t>Does he have political ambitions?</t>
  </si>
  <si>
    <t>https://www.youtube.com/watch?v=wevwxGbUcEw</t>
  </si>
  <si>
    <t>Paradise Paper Leak</t>
  </si>
  <si>
    <t>https://www.youtube.com/watch?v=v_R8sc4VKN0</t>
  </si>
  <si>
    <t>B2G due to swach bharat, Railways</t>
  </si>
  <si>
    <t>https://www.researchandmarkets.com/reports/4400202/manned-security-services-market-in-europe-2017#rela3-4594508</t>
  </si>
  <si>
    <t>https://www.moneycontrol.com/news/business/companies/sis-may-topple-multinational-g4s-to-become-indias-biggest-security-solutions-provider-by-next-fiscal-2518675.html</t>
  </si>
  <si>
    <t>https://www.g4s.com/-/media/g4s/corporate/files/investor-relations/2017/prelim2017fullyearresults08032018.ashx</t>
  </si>
  <si>
    <t>https://www.ft.com/content/650e6264-9b9a-11e8-9702-5946bae86e6d</t>
  </si>
  <si>
    <t>https://en.wikipedia.org/wiki/G4S</t>
  </si>
  <si>
    <t>Can India reach same revenue per unit employee cost as Australia of Rs 1.28 Cr? Infact, that is where India operated in 2012 and from Rs 1.28 Cr, it went to Rs 1.10 Cr where from 2012 to 2016, employee cost growth was higher than revenue growth leading to margin contraction and now again, from last 2 years, revenue growth is higher than employee growth. What led to this fall from Rs 1.28 Cr  to Rs 1.1 Cr and why it is increasing now?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</si>
</sst>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
    <numFmt numFmtId="165" formatCode="###,###,###,###,##0"/>
    <numFmt numFmtId="166" formatCode="dd\-mmm\-yyyy"/>
    <numFmt numFmtId="167" formatCode="0.0"/>
    <numFmt numFmtId="168" formatCode="0.0%"/>
  </numFmts>
  <fonts count="6" x14ac:knownFonts="1">
    <font>
      <sz val="11"/>
      <color theme="1"/>
      <name val="Calibri"/>
      <family val="2"/>
      <scheme val="minor"/>
    </font>
    <font>
      <sz val="11"/>
      <color rgb="FF000000"/>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ADD8E6"/>
        <bgColor indexed="64"/>
      </patternFill>
    </fill>
    <fill>
      <patternFill patternType="solid">
        <fgColor theme="9" tint="0.39997558519241921"/>
        <bgColor indexed="64"/>
      </patternFill>
    </fill>
    <fill>
      <patternFill patternType="solid">
        <fgColor theme="5" tint="0.39997558519241921"/>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2" fillId="0" borderId="0" applyFont="0" applyFill="0" applyBorder="0" applyAlignment="0" applyProtection="0"/>
    <xf numFmtId="0" fontId="5" fillId="0" borderId="0" applyNumberFormat="0" applyFill="0" applyBorder="0" applyAlignment="0" applyProtection="0"/>
  </cellStyleXfs>
  <cellXfs count="42">
    <xf numFmtId="0" fontId="0" fillId="0" borderId="0" xfId="0"/>
    <xf numFmtId="0" fontId="1" fillId="2" borderId="1" xfId="0" applyFont="1" applyFill="1" applyBorder="1"/>
    <xf numFmtId="17" fontId="1" fillId="2" borderId="1" xfId="0" applyNumberFormat="1" applyFont="1" applyFill="1" applyBorder="1"/>
    <xf numFmtId="2" fontId="0" fillId="0" borderId="0" xfId="0" applyNumberFormat="1"/>
    <xf numFmtId="164" fontId="0" fillId="0" borderId="0" xfId="0" applyNumberFormat="1"/>
    <xf numFmtId="165" fontId="0" fillId="0" borderId="0" xfId="0" applyNumberFormat="1"/>
    <xf numFmtId="166" fontId="0" fillId="0" borderId="0" xfId="0" applyNumberFormat="1"/>
    <xf numFmtId="1" fontId="0" fillId="0" borderId="0" xfId="0" applyNumberFormat="1"/>
    <xf numFmtId="167" fontId="0" fillId="0" borderId="0" xfId="0" applyNumberFormat="1"/>
    <xf numFmtId="17" fontId="0" fillId="0" borderId="0" xfId="0" applyNumberFormat="1"/>
    <xf numFmtId="9" fontId="0" fillId="0" borderId="0" xfId="1" applyFont="1"/>
    <xf numFmtId="9" fontId="0" fillId="0" borderId="0" xfId="1" applyFont="1" applyAlignment="1">
      <alignment horizontal="center" vertical="center"/>
    </xf>
    <xf numFmtId="2" fontId="0" fillId="0" borderId="0" xfId="0" applyNumberFormat="1" applyAlignment="1">
      <alignment horizontal="center" vertical="center"/>
    </xf>
    <xf numFmtId="167" fontId="0" fillId="0" borderId="0" xfId="0" applyNumberFormat="1" applyAlignment="1">
      <alignment horizontal="center" vertical="center"/>
    </xf>
    <xf numFmtId="10" fontId="0" fillId="0" borderId="0" xfId="1" applyNumberFormat="1" applyFont="1" applyAlignment="1">
      <alignment horizontal="center" vertical="center"/>
    </xf>
    <xf numFmtId="0" fontId="3" fillId="3" borderId="2" xfId="0" applyFont="1" applyFill="1" applyBorder="1" applyAlignment="1">
      <alignment horizontal="center" vertical="center"/>
    </xf>
    <xf numFmtId="17" fontId="3" fillId="3" borderId="3" xfId="0" applyNumberFormat="1" applyFont="1" applyFill="1" applyBorder="1" applyAlignment="1">
      <alignment horizontal="center" vertical="center"/>
    </xf>
    <xf numFmtId="17" fontId="3" fillId="3" borderId="4" xfId="0" applyNumberFormat="1" applyFont="1" applyFill="1" applyBorder="1" applyAlignment="1">
      <alignment horizontal="center" vertical="center"/>
    </xf>
    <xf numFmtId="0" fontId="0" fillId="0" borderId="5" xfId="0" applyBorder="1"/>
    <xf numFmtId="2" fontId="0" fillId="0" borderId="6" xfId="0" applyNumberFormat="1" applyBorder="1" applyAlignment="1">
      <alignment horizontal="center" vertical="center"/>
    </xf>
    <xf numFmtId="167" fontId="0" fillId="0" borderId="6" xfId="0" applyNumberFormat="1" applyBorder="1" applyAlignment="1">
      <alignment horizontal="center" vertical="center"/>
    </xf>
    <xf numFmtId="10" fontId="0" fillId="0" borderId="6" xfId="1" applyNumberFormat="1" applyFont="1" applyBorder="1" applyAlignment="1">
      <alignment horizontal="center" vertical="center"/>
    </xf>
    <xf numFmtId="9" fontId="0" fillId="0" borderId="6" xfId="1" applyFont="1" applyBorder="1" applyAlignment="1">
      <alignment horizontal="center" vertical="center"/>
    </xf>
    <xf numFmtId="0" fontId="0" fillId="0" borderId="7" xfId="0" applyBorder="1"/>
    <xf numFmtId="9" fontId="0" fillId="0" borderId="8" xfId="1" applyFont="1" applyBorder="1" applyAlignment="1">
      <alignment horizontal="center" vertical="center"/>
    </xf>
    <xf numFmtId="9" fontId="0" fillId="0" borderId="9" xfId="1" applyFont="1" applyBorder="1" applyAlignment="1">
      <alignment horizontal="center" vertical="center"/>
    </xf>
    <xf numFmtId="0" fontId="0" fillId="0" borderId="6" xfId="0" applyBorder="1"/>
    <xf numFmtId="2" fontId="0" fillId="0" borderId="0" xfId="1" applyNumberFormat="1" applyFont="1"/>
    <xf numFmtId="0" fontId="4" fillId="0" borderId="0" xfId="0" applyFont="1"/>
    <xf numFmtId="9" fontId="0" fillId="4" borderId="0" xfId="1" applyFont="1" applyFill="1"/>
    <xf numFmtId="9" fontId="0" fillId="3" borderId="0" xfId="1" applyFont="1" applyFill="1"/>
    <xf numFmtId="0" fontId="0" fillId="0" borderId="0" xfId="0" applyAlignment="1">
      <alignment wrapText="1"/>
    </xf>
    <xf numFmtId="0" fontId="3" fillId="3" borderId="3" xfId="0" applyFont="1" applyFill="1" applyBorder="1" applyAlignment="1">
      <alignment horizontal="center" vertical="center"/>
    </xf>
    <xf numFmtId="0" fontId="0" fillId="0" borderId="8" xfId="0" applyBorder="1"/>
    <xf numFmtId="168" fontId="0" fillId="0" borderId="0" xfId="1" applyNumberFormat="1" applyFont="1" applyAlignment="1">
      <alignment horizontal="center" vertical="center"/>
    </xf>
    <xf numFmtId="1" fontId="0" fillId="0" borderId="0" xfId="0" applyNumberFormat="1" applyAlignment="1">
      <alignment horizontal="center" vertical="center"/>
    </xf>
    <xf numFmtId="0" fontId="5" fillId="0" borderId="0" xfId="2"/>
    <xf numFmtId="0" fontId="0" fillId="0" borderId="0" xfId="0"/>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horizontal="left" vertical="center"/>
    </xf>
    <xf numFmtId="0" fontId="1" fillId="2" borderId="1" xfId="0" applyFont="1" applyFill="1" applyBorder="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8" Type="http://schemas.openxmlformats.org/officeDocument/2006/relationships/hyperlink" Target="https://www.moneycontrol.com/news/business/companies/sis-may-topple-multinational-g4s-to-become-indias-biggest-security-solutions-provider-by-next-fiscal-2518675.html" TargetMode="External"/><Relationship Id="rId3" Type="http://schemas.openxmlformats.org/officeDocument/2006/relationships/hyperlink" Target="https://www.youtube.com/watch?v=VfdDEdW8QwI" TargetMode="External"/><Relationship Id="rId7" Type="http://schemas.openxmlformats.org/officeDocument/2006/relationships/hyperlink" Target="https://www.researchandmarkets.com/reports/4400202/manned-security-services-market-in-europe-2017" TargetMode="External"/><Relationship Id="rId12" Type="http://schemas.openxmlformats.org/officeDocument/2006/relationships/printerSettings" Target="../printerSettings/printerSettings1.bin"/><Relationship Id="rId2" Type="http://schemas.openxmlformats.org/officeDocument/2006/relationships/hyperlink" Target="https://www.youtube.com/watch?v=BV6wUrMiF9M" TargetMode="External"/><Relationship Id="rId1" Type="http://schemas.openxmlformats.org/officeDocument/2006/relationships/hyperlink" Target="https://www.youtube.com/watch?v=vNw938ulwOA" TargetMode="External"/><Relationship Id="rId6" Type="http://schemas.openxmlformats.org/officeDocument/2006/relationships/hyperlink" Target="https://www.youtube.com/watch?v=v_R8sc4VKN0" TargetMode="External"/><Relationship Id="rId11" Type="http://schemas.openxmlformats.org/officeDocument/2006/relationships/hyperlink" Target="https://en.wikipedia.org/wiki/G4S" TargetMode="External"/><Relationship Id="rId5" Type="http://schemas.openxmlformats.org/officeDocument/2006/relationships/hyperlink" Target="https://www.youtube.com/watch?v=wevwxGbUcEw" TargetMode="External"/><Relationship Id="rId10" Type="http://schemas.openxmlformats.org/officeDocument/2006/relationships/hyperlink" Target="https://www.ft.com/content/650e6264-9b9a-11e8-9702-5946bae86e6d" TargetMode="External"/><Relationship Id="rId4" Type="http://schemas.openxmlformats.org/officeDocument/2006/relationships/hyperlink" Target="https://www.youtube.com/watch?v=pDiHQQkg-Fo" TargetMode="External"/><Relationship Id="rId9" Type="http://schemas.openxmlformats.org/officeDocument/2006/relationships/hyperlink" Target="https://www.g4s.com/-/media/g4s/corporate/files/investor-relations/2017/prelim2017fullyearresults08032018.ash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42AA3-9B45-4170-9793-29F07D7A8BD1}">
  <dimension ref="A1:Q56"/>
  <sheetViews>
    <sheetView workbookViewId="0">
      <selection activeCell="B25" sqref="B25"/>
    </sheetView>
  </sheetViews>
  <sheetFormatPr defaultRowHeight="15" x14ac:dyDescent="0.25"/>
  <cols>
    <col min="1" max="1" width="47.42578125" bestFit="1" customWidth="1"/>
  </cols>
  <sheetData>
    <row r="1" spans="1:12" x14ac:dyDescent="0.25">
      <c r="A1" s="37" t="s">
        <v>0</v>
      </c>
      <c r="B1" s="37"/>
      <c r="C1" s="37"/>
      <c r="D1" s="37"/>
      <c r="E1" s="37"/>
      <c r="F1" s="37"/>
      <c r="G1" s="37"/>
      <c r="H1" s="37"/>
      <c r="I1" s="37"/>
    </row>
    <row r="2" spans="1:12" x14ac:dyDescent="0.25">
      <c r="A2" s="1" t="s">
        <v>1</v>
      </c>
      <c r="B2" s="2">
        <v>43160</v>
      </c>
      <c r="C2" s="2">
        <v>42795</v>
      </c>
      <c r="D2" s="2">
        <v>42430</v>
      </c>
      <c r="E2" s="2">
        <v>42064</v>
      </c>
      <c r="F2" s="2">
        <v>41699</v>
      </c>
      <c r="G2" s="2">
        <v>41334</v>
      </c>
      <c r="H2" s="2">
        <v>40969</v>
      </c>
      <c r="I2" s="2">
        <v>40603</v>
      </c>
      <c r="J2" s="2">
        <v>40238</v>
      </c>
      <c r="K2" s="2">
        <v>39873</v>
      </c>
      <c r="L2" s="2">
        <v>39508</v>
      </c>
    </row>
    <row r="3" spans="1:12" x14ac:dyDescent="0.25">
      <c r="A3" t="s">
        <v>2</v>
      </c>
      <c r="B3" s="3"/>
      <c r="C3" s="3"/>
      <c r="D3" s="3"/>
      <c r="E3" s="3"/>
      <c r="F3" s="3"/>
      <c r="G3" s="3"/>
      <c r="H3" s="3"/>
      <c r="I3" s="3"/>
      <c r="J3" s="3"/>
      <c r="K3" s="3"/>
      <c r="L3" s="3"/>
    </row>
    <row r="4" spans="1:12" x14ac:dyDescent="0.25">
      <c r="A4" t="s">
        <v>3</v>
      </c>
      <c r="B4" s="3">
        <v>2135.0520000000001</v>
      </c>
      <c r="C4" s="3">
        <v>1601.8219999999999</v>
      </c>
      <c r="D4" s="3">
        <v>1273.6782000000001</v>
      </c>
      <c r="E4" s="3">
        <v>1034.057</v>
      </c>
      <c r="F4" s="3">
        <v>806.90300000000002</v>
      </c>
      <c r="G4" s="3">
        <v>566.52300000000002</v>
      </c>
      <c r="H4" s="3">
        <v>463.95100000000002</v>
      </c>
      <c r="I4" s="3">
        <v>392.33699999999999</v>
      </c>
      <c r="J4" s="3">
        <v>271.6298271</v>
      </c>
      <c r="K4" s="3">
        <v>200.06482829999999</v>
      </c>
      <c r="L4" s="3">
        <v>145.3712907</v>
      </c>
    </row>
    <row r="5" spans="1:12" x14ac:dyDescent="0.25">
      <c r="A5" t="s">
        <v>4</v>
      </c>
      <c r="B5" s="3">
        <v>2142.759</v>
      </c>
      <c r="C5" s="3">
        <v>1608.1410000000001</v>
      </c>
      <c r="D5" s="3">
        <v>1287.7630999999999</v>
      </c>
      <c r="E5" s="3">
        <v>1056.287</v>
      </c>
      <c r="F5" s="3">
        <v>826.30100000000004</v>
      </c>
      <c r="G5" s="3">
        <v>582.673</v>
      </c>
      <c r="H5" s="3">
        <v>464.88400000000001</v>
      </c>
      <c r="I5" s="3">
        <v>358.26</v>
      </c>
      <c r="J5" s="3">
        <v>271.94175689999997</v>
      </c>
      <c r="K5" s="3">
        <v>200.41577290000001</v>
      </c>
      <c r="L5" s="3">
        <v>146.57435799999999</v>
      </c>
    </row>
    <row r="6" spans="1:12" x14ac:dyDescent="0.25">
      <c r="A6" t="s">
        <v>5</v>
      </c>
      <c r="B6" s="3">
        <v>1987.568</v>
      </c>
      <c r="C6" s="3">
        <v>1503.5630000000001</v>
      </c>
      <c r="D6" s="3">
        <v>1229.5987</v>
      </c>
      <c r="E6" s="3">
        <v>976.16200000000003</v>
      </c>
      <c r="F6" s="3">
        <v>755.41099999999994</v>
      </c>
      <c r="G6" s="3">
        <v>518.60699999999997</v>
      </c>
      <c r="H6" s="3">
        <v>422.48900000000003</v>
      </c>
      <c r="I6" s="3">
        <v>316.25299999999999</v>
      </c>
      <c r="J6" s="3">
        <v>242.79466239999999</v>
      </c>
      <c r="K6" s="3">
        <v>173.31767930000001</v>
      </c>
      <c r="L6" s="3">
        <v>124.7636863</v>
      </c>
    </row>
    <row r="7" spans="1:12" x14ac:dyDescent="0.25">
      <c r="A7" t="s">
        <v>6</v>
      </c>
      <c r="B7" s="3">
        <v>155.191</v>
      </c>
      <c r="C7" s="3">
        <v>104.578</v>
      </c>
      <c r="D7" s="3">
        <v>58.164400000000001</v>
      </c>
      <c r="E7" s="3">
        <v>80.125</v>
      </c>
      <c r="F7" s="3">
        <v>70.89</v>
      </c>
      <c r="G7" s="3">
        <v>64.066000000000003</v>
      </c>
      <c r="H7" s="3">
        <v>42.395000000000003</v>
      </c>
      <c r="I7" s="3">
        <v>42.006999999999998</v>
      </c>
      <c r="J7" s="3">
        <v>29.147094500000001</v>
      </c>
      <c r="K7" s="3">
        <v>27.098093599999999</v>
      </c>
      <c r="L7" s="3">
        <v>21.8106717</v>
      </c>
    </row>
    <row r="8" spans="1:12" x14ac:dyDescent="0.25">
      <c r="A8" t="s">
        <v>7</v>
      </c>
      <c r="B8" s="3">
        <v>123.83199999999999</v>
      </c>
      <c r="C8" s="3">
        <v>80.314999999999998</v>
      </c>
      <c r="D8" s="3">
        <v>37.133499999999998</v>
      </c>
      <c r="E8" s="3">
        <v>55.555</v>
      </c>
      <c r="F8" s="3">
        <v>59.81</v>
      </c>
      <c r="G8" s="3">
        <v>55.017000000000003</v>
      </c>
      <c r="H8" s="3">
        <v>30.786999999999999</v>
      </c>
      <c r="I8" s="3">
        <v>30.6538</v>
      </c>
      <c r="J8" s="3">
        <v>20.874248999999999</v>
      </c>
      <c r="K8" s="3">
        <v>21.5215824</v>
      </c>
      <c r="L8" s="3">
        <v>17.624257400000001</v>
      </c>
    </row>
    <row r="9" spans="1:12" x14ac:dyDescent="0.25">
      <c r="A9" t="s">
        <v>8</v>
      </c>
      <c r="B9" s="3">
        <v>77.278000000000006</v>
      </c>
      <c r="C9" s="3">
        <v>29.41</v>
      </c>
      <c r="D9" s="3">
        <v>16.4726</v>
      </c>
      <c r="E9" s="3">
        <v>30.411999999999999</v>
      </c>
      <c r="F9" s="3">
        <v>46.96</v>
      </c>
      <c r="G9" s="3">
        <v>40.317999999999998</v>
      </c>
      <c r="H9" s="3">
        <v>16.748000000000001</v>
      </c>
      <c r="I9" s="3">
        <v>21.753499999999999</v>
      </c>
      <c r="J9" s="3">
        <v>14.8041772</v>
      </c>
      <c r="K9" s="3">
        <v>17.4065735</v>
      </c>
      <c r="L9" s="3">
        <v>14.8156213</v>
      </c>
    </row>
    <row r="10" spans="1:12" x14ac:dyDescent="0.25">
      <c r="A10" t="s">
        <v>9</v>
      </c>
      <c r="B10" s="3">
        <v>73.010999999999996</v>
      </c>
      <c r="C10" s="3">
        <v>53.975999999999999</v>
      </c>
      <c r="D10" s="3">
        <v>12.3817</v>
      </c>
      <c r="E10" s="3">
        <v>24.638000000000002</v>
      </c>
      <c r="F10" s="3">
        <v>33.215000000000003</v>
      </c>
      <c r="G10" s="3">
        <v>29.893000000000001</v>
      </c>
      <c r="H10" s="3">
        <v>11.053000000000001</v>
      </c>
      <c r="I10" s="3">
        <v>14.882</v>
      </c>
      <c r="J10" s="3">
        <v>8.6847817000000003</v>
      </c>
      <c r="K10" s="3">
        <v>10.7249418</v>
      </c>
      <c r="L10" s="3">
        <v>9.6651773999999993</v>
      </c>
    </row>
    <row r="11" spans="1:12" x14ac:dyDescent="0.25">
      <c r="A11" t="s">
        <v>10</v>
      </c>
      <c r="B11" s="3">
        <v>103.53800000000001</v>
      </c>
      <c r="C11" s="3">
        <v>78.239000000000004</v>
      </c>
      <c r="D11" s="3">
        <v>33.412599999999998</v>
      </c>
      <c r="E11" s="3">
        <v>49.207999999999998</v>
      </c>
      <c r="F11" s="3">
        <v>44.295000000000002</v>
      </c>
      <c r="G11" s="3">
        <v>38.942</v>
      </c>
      <c r="H11" s="3">
        <v>22.661000000000001</v>
      </c>
      <c r="I11" s="3">
        <v>25.299499999999998</v>
      </c>
      <c r="J11" s="3">
        <v>16.409975500000002</v>
      </c>
      <c r="K11" s="3">
        <v>16.301452999999999</v>
      </c>
      <c r="L11" s="3">
        <v>13.8515917</v>
      </c>
    </row>
    <row r="12" spans="1:12" x14ac:dyDescent="0.25">
      <c r="A12" t="s">
        <v>11</v>
      </c>
      <c r="B12" s="3"/>
      <c r="C12" s="3"/>
      <c r="D12" s="3"/>
      <c r="E12" s="3"/>
      <c r="F12" s="3"/>
      <c r="G12" s="3"/>
      <c r="H12" s="3"/>
      <c r="I12" s="3"/>
      <c r="J12" s="3"/>
      <c r="K12" s="3"/>
      <c r="L12" s="3"/>
    </row>
    <row r="13" spans="1:12" x14ac:dyDescent="0.25">
      <c r="A13" t="s">
        <v>12</v>
      </c>
      <c r="B13" s="3">
        <v>73.183999999999997</v>
      </c>
      <c r="C13" s="3">
        <v>68.703000000000003</v>
      </c>
      <c r="D13" s="3">
        <v>6.2003000000000004</v>
      </c>
      <c r="E13" s="3">
        <v>6.1749999999999998</v>
      </c>
      <c r="F13" s="3">
        <v>6.1749999999999998</v>
      </c>
      <c r="G13" s="3">
        <v>5.33</v>
      </c>
      <c r="H13" s="3">
        <v>5.33</v>
      </c>
      <c r="I13" s="3">
        <v>5.2888479999999998</v>
      </c>
      <c r="J13" s="3">
        <v>5.2774979999999996</v>
      </c>
      <c r="K13" s="3">
        <v>5.2629999999999999</v>
      </c>
      <c r="L13" s="3">
        <v>5.2629999999999999</v>
      </c>
    </row>
    <row r="14" spans="1:12" x14ac:dyDescent="0.25">
      <c r="A14" t="s">
        <v>13</v>
      </c>
      <c r="B14" s="3">
        <v>518.48</v>
      </c>
      <c r="C14" s="3">
        <v>144.16800000000001</v>
      </c>
      <c r="D14" s="3">
        <v>120.6159</v>
      </c>
      <c r="E14" s="3">
        <v>112.256</v>
      </c>
      <c r="F14" s="3">
        <v>105.14700000000001</v>
      </c>
      <c r="G14" s="3">
        <v>66.778999999999996</v>
      </c>
      <c r="H14" s="3">
        <v>48.97</v>
      </c>
      <c r="I14" s="3">
        <v>48.775599999999997</v>
      </c>
      <c r="J14" s="3">
        <v>35.669891</v>
      </c>
      <c r="K14" s="3">
        <v>26.8882917</v>
      </c>
      <c r="L14" s="3">
        <v>18.6282006</v>
      </c>
    </row>
    <row r="15" spans="1:12" x14ac:dyDescent="0.25">
      <c r="A15" t="s">
        <v>14</v>
      </c>
      <c r="B15" s="3">
        <v>591.66399999999999</v>
      </c>
      <c r="C15" s="3">
        <v>212.87100000000001</v>
      </c>
      <c r="D15" s="3">
        <v>126.81619999999999</v>
      </c>
      <c r="E15" s="3">
        <v>118.431</v>
      </c>
      <c r="F15" s="3">
        <v>111.322</v>
      </c>
      <c r="G15" s="3">
        <v>72.108999999999995</v>
      </c>
      <c r="H15" s="3">
        <v>54.3</v>
      </c>
      <c r="I15" s="3">
        <v>54.064447999999999</v>
      </c>
      <c r="J15" s="3">
        <v>40.947389000000001</v>
      </c>
      <c r="K15" s="3">
        <v>32.151291700000002</v>
      </c>
      <c r="L15" s="3">
        <v>23.891200600000001</v>
      </c>
    </row>
    <row r="16" spans="1:12" x14ac:dyDescent="0.25">
      <c r="A16" t="s">
        <v>15</v>
      </c>
      <c r="B16" s="3">
        <v>226.25399999999999</v>
      </c>
      <c r="C16" s="3">
        <v>460.37099999999998</v>
      </c>
      <c r="D16" s="3">
        <v>185.81290000000001</v>
      </c>
      <c r="E16" s="3">
        <v>151.30799999999999</v>
      </c>
      <c r="F16" s="3">
        <v>0</v>
      </c>
      <c r="G16" s="3">
        <v>95.703999999999994</v>
      </c>
      <c r="H16" s="3">
        <v>73.968000000000004</v>
      </c>
      <c r="I16" s="3">
        <v>47.281100000000002</v>
      </c>
      <c r="J16" s="3">
        <v>44.713338899999997</v>
      </c>
      <c r="K16" s="3">
        <v>35.854219100000002</v>
      </c>
      <c r="L16" s="3">
        <v>24.879299199999998</v>
      </c>
    </row>
    <row r="17" spans="1:12" x14ac:dyDescent="0.25">
      <c r="A17" t="s">
        <v>16</v>
      </c>
      <c r="B17" s="3">
        <v>832.70499999999993</v>
      </c>
      <c r="C17" s="3">
        <v>680.32</v>
      </c>
      <c r="D17" s="3">
        <v>314.12389999999999</v>
      </c>
      <c r="E17" s="3">
        <v>273.089</v>
      </c>
      <c r="F17" s="3">
        <v>226.49100000000001</v>
      </c>
      <c r="G17" s="3">
        <v>183.95099999999999</v>
      </c>
      <c r="H17" s="3">
        <v>144.40600000000001</v>
      </c>
      <c r="I17" s="3">
        <v>117.4854</v>
      </c>
      <c r="J17" s="3">
        <v>101.8314209</v>
      </c>
      <c r="K17" s="3">
        <v>84.005510799999996</v>
      </c>
      <c r="L17" s="3">
        <v>64.770499799999996</v>
      </c>
    </row>
    <row r="18" spans="1:12" x14ac:dyDescent="0.25">
      <c r="A18" t="s">
        <v>17</v>
      </c>
      <c r="B18" s="3"/>
      <c r="C18" s="3"/>
      <c r="D18" s="3"/>
      <c r="E18" s="3"/>
      <c r="F18" s="3"/>
      <c r="G18" s="3"/>
      <c r="H18" s="3"/>
      <c r="I18" s="3"/>
      <c r="J18" s="3"/>
      <c r="K18" s="3"/>
      <c r="L18" s="3"/>
    </row>
    <row r="19" spans="1:12" x14ac:dyDescent="0.25">
      <c r="A19" t="s">
        <v>18</v>
      </c>
      <c r="B19" s="3">
        <v>123.913</v>
      </c>
      <c r="C19" s="3">
        <v>100.83799999999999</v>
      </c>
      <c r="D19" s="3">
        <v>161.34880000000001</v>
      </c>
      <c r="E19" s="3">
        <v>126.982</v>
      </c>
      <c r="F19" s="3">
        <v>112.67100000000001</v>
      </c>
      <c r="G19" s="3">
        <v>86.207999999999998</v>
      </c>
      <c r="H19" s="3">
        <v>73.733999999999995</v>
      </c>
      <c r="I19" s="3">
        <v>89.403300000000002</v>
      </c>
      <c r="J19" s="3">
        <v>73.668430299999997</v>
      </c>
      <c r="K19" s="3">
        <v>48.638055700000002</v>
      </c>
      <c r="L19" s="3">
        <v>35.789235400000003</v>
      </c>
    </row>
    <row r="20" spans="1:12" x14ac:dyDescent="0.25">
      <c r="A20" t="s">
        <v>19</v>
      </c>
      <c r="B20" s="3">
        <v>206.39599999999999</v>
      </c>
      <c r="C20" s="3">
        <v>182.60400000000001</v>
      </c>
      <c r="D20" s="3">
        <v>55.246099999999998</v>
      </c>
      <c r="E20" s="3">
        <v>50.892000000000003</v>
      </c>
      <c r="F20" s="3">
        <v>42.475999999999999</v>
      </c>
      <c r="G20" s="3">
        <v>39.21</v>
      </c>
      <c r="H20" s="3">
        <v>39.21</v>
      </c>
      <c r="I20" s="3">
        <v>24.3826</v>
      </c>
      <c r="J20" s="3">
        <v>20.882515999999999</v>
      </c>
      <c r="K20" s="3">
        <v>20.189516000000001</v>
      </c>
      <c r="L20" s="3">
        <v>0.32129999999999997</v>
      </c>
    </row>
    <row r="21" spans="1:12" x14ac:dyDescent="0.25">
      <c r="A21" t="s">
        <v>20</v>
      </c>
      <c r="B21" s="3">
        <v>121.657</v>
      </c>
      <c r="C21" s="3">
        <v>104.26700000000001</v>
      </c>
      <c r="D21" s="3">
        <v>21.885999999999999</v>
      </c>
      <c r="E21" s="3">
        <v>38.841999999999999</v>
      </c>
      <c r="F21" s="3">
        <v>43.186</v>
      </c>
      <c r="G21" s="3">
        <v>30.885000000000002</v>
      </c>
      <c r="H21" s="3">
        <v>21.655000000000001</v>
      </c>
      <c r="I21" s="3">
        <v>19.985900000000001</v>
      </c>
      <c r="J21" s="3">
        <v>9.9362826999999996</v>
      </c>
      <c r="K21" s="3">
        <v>6.8292311999999997</v>
      </c>
      <c r="L21" s="3">
        <v>17.1714062</v>
      </c>
    </row>
    <row r="22" spans="1:12" x14ac:dyDescent="0.25">
      <c r="A22" t="s">
        <v>21</v>
      </c>
      <c r="B22" s="3">
        <v>274.34699999999998</v>
      </c>
      <c r="C22" s="3">
        <v>114.5</v>
      </c>
      <c r="D22" s="3">
        <v>20.887499999999999</v>
      </c>
      <c r="E22" s="3">
        <v>26.853000000000002</v>
      </c>
      <c r="F22" s="3">
        <v>0</v>
      </c>
      <c r="G22" s="3">
        <v>-4.0180000000000096</v>
      </c>
      <c r="H22" s="3">
        <v>-22.727</v>
      </c>
      <c r="I22" s="3">
        <v>-0.70230000000000004</v>
      </c>
      <c r="J22" s="3">
        <v>28.723020300000002</v>
      </c>
      <c r="K22" s="3">
        <v>27.585892399999999</v>
      </c>
      <c r="L22" s="3">
        <v>40.695676200000001</v>
      </c>
    </row>
    <row r="23" spans="1:12" x14ac:dyDescent="0.25">
      <c r="A23" t="s">
        <v>22</v>
      </c>
      <c r="B23" s="3">
        <v>357.81299999999999</v>
      </c>
      <c r="C23" s="3">
        <v>393.29</v>
      </c>
      <c r="D23" s="3">
        <v>323.68740000000003</v>
      </c>
      <c r="E23" s="3">
        <v>269.637</v>
      </c>
      <c r="F23" s="3">
        <v>204.358</v>
      </c>
      <c r="G23" s="3">
        <v>191.52799999999999</v>
      </c>
      <c r="H23" s="3">
        <v>153.68899999999999</v>
      </c>
      <c r="I23" s="3">
        <v>113.8152</v>
      </c>
      <c r="J23" s="3">
        <v>51.725879999999997</v>
      </c>
      <c r="K23" s="3">
        <v>33.986394900000001</v>
      </c>
      <c r="L23" s="3">
        <v>22.465774400000001</v>
      </c>
    </row>
    <row r="24" spans="1:12" x14ac:dyDescent="0.25">
      <c r="A24" t="s">
        <v>23</v>
      </c>
      <c r="B24" s="3">
        <v>1031.3140000000001</v>
      </c>
      <c r="C24" s="3">
        <v>836.59199999999998</v>
      </c>
      <c r="D24" s="3">
        <v>484.68520000000001</v>
      </c>
      <c r="E24" s="3">
        <v>419.58300000000003</v>
      </c>
      <c r="F24" s="3">
        <v>352.85</v>
      </c>
      <c r="G24" s="3">
        <v>296.08999999999997</v>
      </c>
      <c r="H24" s="3">
        <v>230.39099999999999</v>
      </c>
      <c r="I24" s="3">
        <v>200.11590000000001</v>
      </c>
      <c r="J24" s="3">
        <v>154.78430080000001</v>
      </c>
      <c r="K24" s="3">
        <v>118.8767757</v>
      </c>
      <c r="L24" s="3">
        <v>87.692136500000004</v>
      </c>
    </row>
    <row r="25" spans="1:12" x14ac:dyDescent="0.25">
      <c r="A25" t="s">
        <v>24</v>
      </c>
      <c r="B25" s="3"/>
      <c r="C25" s="3"/>
      <c r="D25" s="3"/>
      <c r="E25" s="3"/>
      <c r="F25" s="3"/>
      <c r="G25" s="3"/>
      <c r="H25" s="3"/>
      <c r="I25" s="3"/>
      <c r="J25" s="3"/>
      <c r="K25" s="3"/>
      <c r="L25" s="3"/>
    </row>
    <row r="26" spans="1:12" x14ac:dyDescent="0.25">
      <c r="A26" t="s">
        <v>25</v>
      </c>
      <c r="B26" s="3">
        <v>16.792000000000002</v>
      </c>
      <c r="C26" s="3">
        <v>8.1959999999999997</v>
      </c>
      <c r="D26" s="3">
        <v>16.867699999999999</v>
      </c>
      <c r="E26" s="3">
        <v>5.6280000000000001</v>
      </c>
      <c r="F26" s="3">
        <v>28.646999999999998</v>
      </c>
      <c r="G26" s="3">
        <v>15.105</v>
      </c>
      <c r="H26" s="3">
        <v>20.295999999999999</v>
      </c>
      <c r="I26" s="3">
        <v>19.241700000000002</v>
      </c>
      <c r="J26" s="3">
        <v>21.245627299999999</v>
      </c>
      <c r="K26" s="3">
        <v>19.942865600000001</v>
      </c>
      <c r="L26" s="3">
        <v>0.2509073</v>
      </c>
    </row>
    <row r="27" spans="1:12" x14ac:dyDescent="0.25">
      <c r="A27" t="s">
        <v>26</v>
      </c>
      <c r="B27" s="3">
        <v>-0.495</v>
      </c>
      <c r="C27" s="3">
        <v>-237.934</v>
      </c>
      <c r="D27" s="3">
        <v>-22.091799999999999</v>
      </c>
      <c r="E27" s="3">
        <v>-4.133</v>
      </c>
      <c r="F27" s="3">
        <v>-14.95</v>
      </c>
      <c r="G27" s="3">
        <v>0.95399999999999996</v>
      </c>
      <c r="H27" s="3">
        <v>-22.951000000000001</v>
      </c>
      <c r="I27" s="3">
        <v>-19.6953</v>
      </c>
      <c r="J27" s="3">
        <v>-24.485455300000002</v>
      </c>
      <c r="K27" s="3">
        <v>-38.116801700000003</v>
      </c>
      <c r="L27" s="3">
        <v>-8.9042756000000001</v>
      </c>
    </row>
    <row r="28" spans="1:12" x14ac:dyDescent="0.25">
      <c r="A28" t="s">
        <v>27</v>
      </c>
      <c r="B28" s="3">
        <v>88.811999999999998</v>
      </c>
      <c r="C28" s="3">
        <v>236.422</v>
      </c>
      <c r="D28" s="3">
        <v>-11.7325</v>
      </c>
      <c r="E28" s="3">
        <v>-5.8390000000000004</v>
      </c>
      <c r="F28" s="3">
        <v>-1.3959999999999999</v>
      </c>
      <c r="G28" s="3">
        <v>-6.8289999999999997</v>
      </c>
      <c r="H28" s="3">
        <v>4.3239999999999998</v>
      </c>
      <c r="I28" s="3">
        <v>7.0853000000000002</v>
      </c>
      <c r="J28" s="3">
        <v>0.45536450000000001</v>
      </c>
      <c r="K28" s="3">
        <v>1.6232325999999999</v>
      </c>
      <c r="L28" s="3">
        <v>20.4222456</v>
      </c>
    </row>
    <row r="29" spans="1:12" x14ac:dyDescent="0.25">
      <c r="A29" t="s">
        <v>28</v>
      </c>
      <c r="B29" s="3">
        <v>-17.625</v>
      </c>
      <c r="C29" s="3">
        <v>-28.698</v>
      </c>
      <c r="D29" s="3">
        <v>-22.324400000000001</v>
      </c>
      <c r="E29" s="3">
        <v>-15.272</v>
      </c>
      <c r="F29" s="3">
        <v>-5.6440000000000099</v>
      </c>
      <c r="G29" s="3">
        <v>-6.2960000000000003</v>
      </c>
      <c r="H29" s="3">
        <v>-19.321000000000002</v>
      </c>
      <c r="I29" s="3">
        <v>-8.7478999999999996</v>
      </c>
      <c r="J29" s="3">
        <v>-23.745154699999993</v>
      </c>
      <c r="K29" s="3">
        <v>-4.8280333999999998</v>
      </c>
      <c r="L29" s="3">
        <v>-12.2902386</v>
      </c>
    </row>
    <row r="30" spans="1:12" x14ac:dyDescent="0.25">
      <c r="A30" t="s">
        <v>29</v>
      </c>
      <c r="B30" s="3"/>
      <c r="C30" s="3"/>
      <c r="D30" s="3"/>
      <c r="E30" s="3"/>
      <c r="F30" s="3"/>
      <c r="G30" s="3"/>
      <c r="H30" s="3"/>
      <c r="I30" s="3"/>
      <c r="J30" s="3"/>
      <c r="K30" s="3"/>
      <c r="L30" s="3"/>
    </row>
    <row r="31" spans="1:12" x14ac:dyDescent="0.25">
      <c r="A31" t="s">
        <v>30</v>
      </c>
      <c r="B31" s="3">
        <v>0.382402850266367</v>
      </c>
      <c r="C31" s="3">
        <v>2.1626759868652798</v>
      </c>
      <c r="D31" s="3">
        <v>1.46521537880443</v>
      </c>
      <c r="E31" s="3">
        <v>1.2776046812067801</v>
      </c>
      <c r="F31" s="3">
        <v>0</v>
      </c>
      <c r="G31" s="3">
        <v>1.0862000476682301</v>
      </c>
      <c r="H31" s="3">
        <v>1.0521763869132299</v>
      </c>
      <c r="I31" s="3">
        <v>0.67482248499596797</v>
      </c>
      <c r="J31" s="3">
        <v>0.78516925332608312</v>
      </c>
      <c r="K31" s="3">
        <v>0.7446159351941124</v>
      </c>
      <c r="L31" s="3">
        <v>0.62367887719077575</v>
      </c>
    </row>
    <row r="32" spans="1:12" x14ac:dyDescent="0.25">
      <c r="A32" t="s">
        <v>31</v>
      </c>
      <c r="B32" s="3">
        <v>1.76673290238197</v>
      </c>
      <c r="C32" s="3">
        <v>1.2911337689745499</v>
      </c>
      <c r="D32" s="3">
        <v>1.0645298519497499</v>
      </c>
      <c r="E32" s="3">
        <v>1.09958944803569</v>
      </c>
      <c r="F32" s="3">
        <v>1.1051781677252701</v>
      </c>
      <c r="G32" s="3">
        <v>0.97902134413767194</v>
      </c>
      <c r="H32" s="3">
        <v>0.852123444098146</v>
      </c>
      <c r="I32" s="3">
        <v>0.99382947093182605</v>
      </c>
      <c r="J32" s="3">
        <v>1.5552930235309674</v>
      </c>
      <c r="K32" s="3">
        <v>1.811674568048993</v>
      </c>
      <c r="L32" s="3">
        <v>2.811452188356347</v>
      </c>
    </row>
    <row r="33" spans="1:12" x14ac:dyDescent="0.25">
      <c r="A33" t="s">
        <v>32</v>
      </c>
      <c r="B33" s="3">
        <v>16.368797607442001</v>
      </c>
      <c r="C33" s="3">
        <v>16.1527462735706</v>
      </c>
      <c r="D33" s="3">
        <v>12.6473720178831</v>
      </c>
      <c r="E33" s="3">
        <v>22.240682173025299</v>
      </c>
      <c r="F33" s="3">
        <v>29.144190896643099</v>
      </c>
      <c r="G33" s="3">
        <v>33.510477924941497</v>
      </c>
      <c r="H33" s="3">
        <v>25.005947420561199</v>
      </c>
      <c r="I33" s="3">
        <v>27.953897812495601</v>
      </c>
      <c r="J33" s="3">
        <v>22.465124460511095</v>
      </c>
      <c r="K33" s="3">
        <v>28.93152237811114</v>
      </c>
      <c r="L33" s="3">
        <v>27.210315582588727</v>
      </c>
    </row>
    <row r="34" spans="1:12" x14ac:dyDescent="0.25">
      <c r="A34" t="s">
        <v>33</v>
      </c>
      <c r="B34" s="3">
        <v>18.149862964320999</v>
      </c>
      <c r="C34" s="3">
        <v>31.779825674914999</v>
      </c>
      <c r="D34" s="3">
        <v>10.097322212037501</v>
      </c>
      <c r="E34" s="3">
        <v>21.447380447698201</v>
      </c>
      <c r="F34" s="3">
        <v>36.215252601795797</v>
      </c>
      <c r="G34" s="3">
        <v>47.295683060541599</v>
      </c>
      <c r="H34" s="3">
        <v>23.209035157908598</v>
      </c>
      <c r="I34" s="3">
        <v>31.326623018561399</v>
      </c>
      <c r="J34" s="3">
        <v>23.761801490351658</v>
      </c>
      <c r="K34" s="3">
        <v>38.274321358117042</v>
      </c>
      <c r="L34" s="3">
        <v>40.454967340569731</v>
      </c>
    </row>
    <row r="35" spans="1:12" x14ac:dyDescent="0.25">
      <c r="A35" t="s">
        <v>34</v>
      </c>
      <c r="B35" s="3">
        <v>7.2687222606287802</v>
      </c>
      <c r="C35" s="3">
        <v>6.5286904537458001</v>
      </c>
      <c r="D35" s="3">
        <v>4.5666479963306301</v>
      </c>
      <c r="E35" s="3">
        <v>7.7486057345001296</v>
      </c>
      <c r="F35" s="3">
        <v>8.7854426120611802</v>
      </c>
      <c r="G35" s="3">
        <v>11.3086317766445</v>
      </c>
      <c r="H35" s="3">
        <v>9.1378184334121393</v>
      </c>
      <c r="I35" s="3">
        <v>10.706866800735099</v>
      </c>
      <c r="J35" s="3">
        <v>10.730446950978454</v>
      </c>
      <c r="K35" s="3">
        <v>13.544656414752737</v>
      </c>
      <c r="L35" s="3">
        <v>15.003424400358579</v>
      </c>
    </row>
    <row r="36" spans="1:12" x14ac:dyDescent="0.25">
      <c r="A36" t="s">
        <v>35</v>
      </c>
      <c r="B36" s="3">
        <v>3.4196356810044901</v>
      </c>
      <c r="C36" s="3">
        <v>3.3696627964905002</v>
      </c>
      <c r="D36" s="3">
        <v>0.97212152959829301</v>
      </c>
      <c r="E36" s="3">
        <v>2.3826539542791201</v>
      </c>
      <c r="F36" s="3">
        <v>4.1163559932234701</v>
      </c>
      <c r="G36" s="3">
        <v>5.2765730605818302</v>
      </c>
      <c r="H36" s="3">
        <v>2.3823636547825102</v>
      </c>
      <c r="I36" s="3">
        <v>3.7931676084590502</v>
      </c>
      <c r="J36" s="3">
        <v>3.1972857298925108</v>
      </c>
      <c r="K36" s="3">
        <v>5.3607332638787462</v>
      </c>
      <c r="L36" s="3">
        <v>6.6486149730525854</v>
      </c>
    </row>
    <row r="37" spans="1:12" x14ac:dyDescent="0.25">
      <c r="A37" t="s">
        <v>36</v>
      </c>
      <c r="B37" s="3">
        <v>4.84943692237941</v>
      </c>
      <c r="C37" s="3">
        <v>4.88437541749333</v>
      </c>
      <c r="D37" s="3">
        <v>2.62331568523352</v>
      </c>
      <c r="E37" s="3">
        <v>4.7587318687461098</v>
      </c>
      <c r="F37" s="3">
        <v>5.4895074129108501</v>
      </c>
      <c r="G37" s="3">
        <v>6.8738603728356997</v>
      </c>
      <c r="H37" s="3">
        <v>4.88435201131154</v>
      </c>
      <c r="I37" s="3">
        <v>6.4484104226723504</v>
      </c>
      <c r="J37" s="3">
        <v>6.0413010143980612</v>
      </c>
      <c r="K37" s="3">
        <v>8.1480853673868872</v>
      </c>
      <c r="L37" s="3">
        <v>9.528423138641088</v>
      </c>
    </row>
    <row r="38" spans="1:12" x14ac:dyDescent="0.25">
      <c r="A38" t="s">
        <v>37</v>
      </c>
      <c r="B38" s="3"/>
      <c r="C38" s="3"/>
      <c r="D38" s="3"/>
      <c r="E38" s="3"/>
      <c r="F38" s="3"/>
      <c r="G38" s="3"/>
      <c r="H38" s="3"/>
      <c r="I38" s="3"/>
      <c r="J38" s="3"/>
      <c r="K38" s="3"/>
      <c r="L38" s="3"/>
    </row>
    <row r="39" spans="1:12" x14ac:dyDescent="0.25">
      <c r="A39" t="s">
        <v>38</v>
      </c>
      <c r="B39" s="3">
        <v>1125.2</v>
      </c>
      <c r="C39" s="3">
        <v>0</v>
      </c>
      <c r="D39" s="3">
        <v>0</v>
      </c>
      <c r="E39" s="3">
        <v>0</v>
      </c>
      <c r="F39" s="3">
        <v>0</v>
      </c>
      <c r="G39" s="3">
        <v>0</v>
      </c>
      <c r="H39" s="3">
        <v>0</v>
      </c>
      <c r="I39" s="3">
        <v>0</v>
      </c>
      <c r="J39" s="3">
        <v>0</v>
      </c>
      <c r="K39" s="3">
        <v>0</v>
      </c>
      <c r="L39" s="3">
        <v>0</v>
      </c>
    </row>
    <row r="40" spans="1:12" x14ac:dyDescent="0.25">
      <c r="A40" t="s">
        <v>39</v>
      </c>
      <c r="B40" s="3">
        <v>1300</v>
      </c>
      <c r="C40" s="3"/>
      <c r="D40" s="3"/>
      <c r="E40" s="3"/>
      <c r="F40" s="3"/>
      <c r="G40" s="3"/>
      <c r="H40" s="3"/>
      <c r="I40" s="3"/>
      <c r="J40" s="3"/>
      <c r="K40" s="3"/>
      <c r="L40" s="3"/>
    </row>
    <row r="41" spans="1:12" x14ac:dyDescent="0.25">
      <c r="A41" t="s">
        <v>40</v>
      </c>
      <c r="B41" s="3">
        <v>708</v>
      </c>
      <c r="C41" s="3"/>
      <c r="D41" s="3"/>
      <c r="E41" s="3"/>
      <c r="F41" s="3"/>
      <c r="G41" s="3"/>
      <c r="H41" s="3"/>
      <c r="I41" s="3"/>
      <c r="J41" s="3"/>
      <c r="K41" s="3"/>
      <c r="L41" s="3"/>
    </row>
    <row r="42" spans="1:12" x14ac:dyDescent="0.25">
      <c r="A42" t="s">
        <v>41</v>
      </c>
      <c r="B42" s="3">
        <v>8234.6636799999997</v>
      </c>
      <c r="C42" s="3">
        <v>0</v>
      </c>
      <c r="D42" s="3">
        <v>0</v>
      </c>
      <c r="E42" s="3">
        <v>0</v>
      </c>
      <c r="F42" s="3">
        <v>0</v>
      </c>
      <c r="G42" s="3">
        <v>0</v>
      </c>
      <c r="H42" s="3">
        <v>0</v>
      </c>
      <c r="I42" s="3">
        <v>0</v>
      </c>
      <c r="J42" s="3">
        <v>0</v>
      </c>
      <c r="K42" s="3">
        <v>0</v>
      </c>
      <c r="L42" s="3">
        <v>0</v>
      </c>
    </row>
    <row r="43" spans="1:12" x14ac:dyDescent="0.25">
      <c r="A43" t="s">
        <v>42</v>
      </c>
      <c r="B43" s="3">
        <v>9.9763999999999999</v>
      </c>
      <c r="C43" s="3">
        <v>7.8563999999999998</v>
      </c>
      <c r="D43" s="3">
        <v>19.9695</v>
      </c>
      <c r="E43" s="3">
        <v>39.899595141700402</v>
      </c>
      <c r="F43" s="3">
        <v>0</v>
      </c>
      <c r="G43" s="3">
        <v>56.084427767354597</v>
      </c>
      <c r="H43" s="3">
        <v>20.7373358348968</v>
      </c>
      <c r="I43" s="3">
        <v>28.1384528350975</v>
      </c>
      <c r="J43" s="3">
        <v>16.456248207010216</v>
      </c>
      <c r="K43" s="3">
        <v>20.3780007600228</v>
      </c>
      <c r="L43" s="3">
        <v>18.364387991639749</v>
      </c>
    </row>
    <row r="44" spans="1:12" x14ac:dyDescent="0.25">
      <c r="A44" t="s">
        <v>43</v>
      </c>
      <c r="B44" s="3">
        <v>13.917804159117299</v>
      </c>
      <c r="C44" s="3">
        <v>0</v>
      </c>
      <c r="D44" s="3">
        <v>0</v>
      </c>
      <c r="E44" s="3">
        <v>0</v>
      </c>
      <c r="F44" s="3">
        <v>0</v>
      </c>
      <c r="G44" s="3">
        <v>0</v>
      </c>
      <c r="H44" s="3">
        <v>0</v>
      </c>
      <c r="I44" s="3">
        <v>0</v>
      </c>
      <c r="J44" s="3">
        <v>0</v>
      </c>
      <c r="K44" s="3">
        <v>0</v>
      </c>
      <c r="L44" s="3">
        <v>0</v>
      </c>
    </row>
    <row r="45" spans="1:12" x14ac:dyDescent="0.25">
      <c r="A45" t="s">
        <v>44</v>
      </c>
      <c r="B45" s="3">
        <v>14.147627896808</v>
      </c>
      <c r="C45" s="3">
        <v>11.3880034350756</v>
      </c>
      <c r="D45" s="3">
        <v>53.888682805670697</v>
      </c>
      <c r="E45" s="3">
        <v>79.689068825910894</v>
      </c>
      <c r="F45" s="3">
        <v>71.732793522267201</v>
      </c>
      <c r="G45" s="3">
        <v>73.061913696060003</v>
      </c>
      <c r="H45" s="3">
        <v>42.515947467167003</v>
      </c>
      <c r="I45" s="3">
        <v>47.835558896757902</v>
      </c>
      <c r="J45" s="3">
        <v>31.094233479576879</v>
      </c>
      <c r="K45" s="3">
        <v>30.97368991069732</v>
      </c>
      <c r="L45" s="3">
        <v>26.318813794413831</v>
      </c>
    </row>
    <row r="46" spans="1:12" x14ac:dyDescent="0.25">
      <c r="A46" t="s">
        <v>45</v>
      </c>
      <c r="B46" s="3">
        <v>35</v>
      </c>
      <c r="C46" s="3">
        <v>0</v>
      </c>
      <c r="D46" s="3">
        <v>436.14</v>
      </c>
      <c r="E46" s="3">
        <v>260</v>
      </c>
      <c r="F46" s="3">
        <v>351.38</v>
      </c>
      <c r="G46" s="3">
        <v>195.07</v>
      </c>
      <c r="H46" s="3">
        <v>44.73</v>
      </c>
      <c r="I46" s="3">
        <v>30.03</v>
      </c>
      <c r="J46" s="3">
        <v>0</v>
      </c>
      <c r="K46" s="3">
        <v>40</v>
      </c>
      <c r="L46" s="3">
        <v>0</v>
      </c>
    </row>
    <row r="47" spans="1:12" x14ac:dyDescent="0.25">
      <c r="A47" t="s">
        <v>46</v>
      </c>
      <c r="B47" s="3">
        <v>8339.2606799999994</v>
      </c>
      <c r="C47" s="3">
        <v>424.80699999999996</v>
      </c>
      <c r="D47" s="3">
        <v>170.12719999999999</v>
      </c>
      <c r="E47" s="3">
        <v>118.64100000000001</v>
      </c>
      <c r="F47" s="3">
        <v>-37.011000000000003</v>
      </c>
      <c r="G47" s="3">
        <v>86.149000000000001</v>
      </c>
      <c r="H47" s="3">
        <v>73.643000000000001</v>
      </c>
      <c r="I47" s="3">
        <v>48.584048000000003</v>
      </c>
      <c r="J47" s="3">
        <v>56.054554199999998</v>
      </c>
      <c r="K47" s="3">
        <v>50.287987899999997</v>
      </c>
      <c r="L47" s="3">
        <v>28.970893</v>
      </c>
    </row>
    <row r="48" spans="1:12" x14ac:dyDescent="0.25">
      <c r="A48" t="s">
        <v>47</v>
      </c>
      <c r="B48" s="3">
        <v>0.31105581230003598</v>
      </c>
      <c r="C48" s="3"/>
      <c r="D48" s="3"/>
      <c r="E48" s="3"/>
      <c r="F48" s="3"/>
      <c r="G48" s="3"/>
      <c r="H48" s="3"/>
      <c r="I48" s="3"/>
      <c r="J48" s="3"/>
      <c r="K48" s="3"/>
      <c r="L48" s="3"/>
    </row>
    <row r="49" spans="1:17" x14ac:dyDescent="0.25">
      <c r="A49" t="s">
        <v>48</v>
      </c>
      <c r="B49" s="3">
        <v>112.78617537388237</v>
      </c>
      <c r="C49" s="3">
        <v>0</v>
      </c>
      <c r="D49" s="3">
        <v>0</v>
      </c>
      <c r="E49" s="3">
        <v>0</v>
      </c>
      <c r="F49" s="3">
        <v>0</v>
      </c>
      <c r="G49" s="3">
        <v>0</v>
      </c>
      <c r="H49" s="3">
        <v>0</v>
      </c>
      <c r="I49" s="3">
        <v>0</v>
      </c>
      <c r="J49" s="3">
        <v>0</v>
      </c>
      <c r="K49" s="3">
        <v>0</v>
      </c>
      <c r="L49" s="3">
        <v>0</v>
      </c>
    </row>
    <row r="51" spans="1:17" x14ac:dyDescent="0.25">
      <c r="A51" s="38" t="s">
        <v>49</v>
      </c>
      <c r="B51" s="38"/>
      <c r="C51" s="38"/>
      <c r="D51" s="38"/>
      <c r="E51" s="38"/>
      <c r="F51" s="38"/>
      <c r="G51" s="38"/>
      <c r="H51" s="38"/>
      <c r="I51" s="38"/>
      <c r="J51" s="38"/>
      <c r="K51" s="38"/>
      <c r="L51" s="38"/>
      <c r="M51" s="38"/>
      <c r="N51" s="38"/>
      <c r="O51" s="38"/>
      <c r="P51" s="38"/>
      <c r="Q51" s="38"/>
    </row>
    <row r="52" spans="1:17" x14ac:dyDescent="0.25">
      <c r="A52" s="38"/>
      <c r="B52" s="38"/>
      <c r="C52" s="38"/>
      <c r="D52" s="38"/>
      <c r="E52" s="38"/>
      <c r="F52" s="38"/>
      <c r="G52" s="38"/>
      <c r="H52" s="38"/>
      <c r="I52" s="38"/>
      <c r="J52" s="38"/>
      <c r="K52" s="38"/>
      <c r="L52" s="38"/>
      <c r="M52" s="38"/>
      <c r="N52" s="38"/>
      <c r="O52" s="38"/>
      <c r="P52" s="38"/>
      <c r="Q52" s="38"/>
    </row>
    <row r="53" spans="1:17" x14ac:dyDescent="0.25">
      <c r="A53" s="38"/>
      <c r="B53" s="38"/>
      <c r="C53" s="38"/>
      <c r="D53" s="38"/>
      <c r="E53" s="38"/>
      <c r="F53" s="38"/>
      <c r="G53" s="38"/>
      <c r="H53" s="38"/>
      <c r="I53" s="38"/>
      <c r="J53" s="38"/>
      <c r="K53" s="38"/>
      <c r="L53" s="38"/>
      <c r="M53" s="38"/>
      <c r="N53" s="38"/>
      <c r="O53" s="38"/>
      <c r="P53" s="38"/>
      <c r="Q53" s="38"/>
    </row>
    <row r="54" spans="1:17" x14ac:dyDescent="0.25">
      <c r="A54" s="38"/>
      <c r="B54" s="38"/>
      <c r="C54" s="38"/>
      <c r="D54" s="38"/>
      <c r="E54" s="38"/>
      <c r="F54" s="38"/>
      <c r="G54" s="38"/>
      <c r="H54" s="38"/>
      <c r="I54" s="38"/>
      <c r="J54" s="38"/>
      <c r="K54" s="38"/>
      <c r="L54" s="38"/>
      <c r="M54" s="38"/>
      <c r="N54" s="38"/>
      <c r="O54" s="38"/>
      <c r="P54" s="38"/>
      <c r="Q54" s="38"/>
    </row>
    <row r="55" spans="1:17" x14ac:dyDescent="0.25">
      <c r="A55" s="38"/>
      <c r="B55" s="38"/>
      <c r="C55" s="38"/>
      <c r="D55" s="38"/>
      <c r="E55" s="38"/>
      <c r="F55" s="38"/>
      <c r="G55" s="38"/>
      <c r="H55" s="38"/>
      <c r="I55" s="38"/>
      <c r="J55" s="38"/>
      <c r="K55" s="38"/>
      <c r="L55" s="38"/>
      <c r="M55" s="38"/>
      <c r="N55" s="38"/>
      <c r="O55" s="38"/>
      <c r="P55" s="38"/>
      <c r="Q55" s="38"/>
    </row>
    <row r="56" spans="1:17" x14ac:dyDescent="0.25">
      <c r="A56" s="38"/>
      <c r="B56" s="38"/>
      <c r="C56" s="38"/>
      <c r="D56" s="38"/>
      <c r="E56" s="38"/>
      <c r="F56" s="38"/>
      <c r="G56" s="38"/>
      <c r="H56" s="38"/>
      <c r="I56" s="38"/>
      <c r="J56" s="38"/>
      <c r="K56" s="38"/>
      <c r="L56" s="38"/>
      <c r="M56" s="38"/>
      <c r="N56" s="38"/>
      <c r="O56" s="38"/>
      <c r="P56" s="38"/>
      <c r="Q56" s="38"/>
    </row>
  </sheetData>
  <mergeCells count="2">
    <mergeCell ref="A1:I1"/>
    <mergeCell ref="A51:Q5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2F475-D101-48BB-90C1-F8E4B1DD306A}">
  <dimension ref="A1:I16"/>
  <sheetViews>
    <sheetView workbookViewId="0">
      <selection activeCell="N14" sqref="N14"/>
    </sheetView>
  </sheetViews>
  <sheetFormatPr defaultRowHeight="15" x14ac:dyDescent="0.25"/>
  <cols>
    <col min="1" max="1" width="30.5703125" bestFit="1" customWidth="1"/>
    <col min="2" max="2" width="7.140625" bestFit="1" customWidth="1"/>
  </cols>
  <sheetData>
    <row r="1" spans="1:9" x14ac:dyDescent="0.25">
      <c r="A1" s="37" t="s">
        <v>158</v>
      </c>
      <c r="B1" s="37"/>
      <c r="C1" s="37"/>
      <c r="D1" s="37"/>
      <c r="E1" s="37"/>
      <c r="F1" s="37"/>
      <c r="G1" s="37"/>
      <c r="H1" s="37"/>
      <c r="I1" s="37"/>
    </row>
    <row r="2" spans="1:9" x14ac:dyDescent="0.25">
      <c r="A2" s="1" t="s">
        <v>1</v>
      </c>
      <c r="B2" s="2">
        <v>43160</v>
      </c>
      <c r="C2" s="2">
        <v>42795</v>
      </c>
      <c r="D2" s="2">
        <v>42064</v>
      </c>
    </row>
    <row r="3" spans="1:9" x14ac:dyDescent="0.25">
      <c r="A3" t="s">
        <v>159</v>
      </c>
      <c r="B3" s="3" t="s">
        <v>160</v>
      </c>
      <c r="C3" s="3" t="s">
        <v>161</v>
      </c>
      <c r="D3" s="3" t="s">
        <v>160</v>
      </c>
    </row>
    <row r="4" spans="1:9" x14ac:dyDescent="0.25">
      <c r="A4" t="s">
        <v>162</v>
      </c>
      <c r="B4" s="3">
        <v>0.84</v>
      </c>
      <c r="C4" s="3"/>
      <c r="D4" s="3"/>
    </row>
    <row r="5" spans="1:9" x14ac:dyDescent="0.25">
      <c r="A5" t="s">
        <v>163</v>
      </c>
      <c r="B5" s="3">
        <v>4.51</v>
      </c>
      <c r="C5" s="3"/>
      <c r="D5" s="3">
        <v>0.86</v>
      </c>
    </row>
    <row r="6" spans="1:9" x14ac:dyDescent="0.25">
      <c r="A6" t="s">
        <v>164</v>
      </c>
      <c r="B6" s="3"/>
      <c r="C6" s="3"/>
      <c r="D6" s="3"/>
    </row>
    <row r="7" spans="1:9" x14ac:dyDescent="0.25">
      <c r="A7" t="s">
        <v>165</v>
      </c>
      <c r="B7" s="3"/>
      <c r="C7" s="3"/>
      <c r="D7" s="3"/>
    </row>
    <row r="8" spans="1:9" x14ac:dyDescent="0.25">
      <c r="A8" t="s">
        <v>166</v>
      </c>
      <c r="B8" s="3">
        <v>0.84</v>
      </c>
      <c r="C8" s="3"/>
      <c r="D8" s="3">
        <v>0.78</v>
      </c>
    </row>
    <row r="9" spans="1:9" x14ac:dyDescent="0.25">
      <c r="A9" t="s">
        <v>167</v>
      </c>
      <c r="B9" s="3">
        <v>41.88</v>
      </c>
      <c r="C9" s="3"/>
      <c r="D9" s="3">
        <v>38.76</v>
      </c>
    </row>
    <row r="11" spans="1:9" x14ac:dyDescent="0.25">
      <c r="A11" s="38" t="s">
        <v>49</v>
      </c>
      <c r="B11" s="38"/>
      <c r="C11" s="38"/>
      <c r="D11" s="38"/>
      <c r="E11" s="38"/>
      <c r="F11" s="38"/>
      <c r="G11" s="38"/>
      <c r="H11" s="38"/>
    </row>
    <row r="12" spans="1:9" x14ac:dyDescent="0.25">
      <c r="A12" s="38"/>
      <c r="B12" s="38"/>
      <c r="C12" s="38"/>
      <c r="D12" s="38"/>
      <c r="E12" s="38"/>
      <c r="F12" s="38"/>
      <c r="G12" s="38"/>
      <c r="H12" s="38"/>
    </row>
    <row r="13" spans="1:9" x14ac:dyDescent="0.25">
      <c r="A13" s="38"/>
      <c r="B13" s="38"/>
      <c r="C13" s="38"/>
      <c r="D13" s="38"/>
      <c r="E13" s="38"/>
      <c r="F13" s="38"/>
      <c r="G13" s="38"/>
      <c r="H13" s="38"/>
    </row>
    <row r="14" spans="1:9" x14ac:dyDescent="0.25">
      <c r="A14" s="38"/>
      <c r="B14" s="38"/>
      <c r="C14" s="38"/>
      <c r="D14" s="38"/>
      <c r="E14" s="38"/>
      <c r="F14" s="38"/>
      <c r="G14" s="38"/>
      <c r="H14" s="38"/>
    </row>
    <row r="15" spans="1:9" x14ac:dyDescent="0.25">
      <c r="A15" s="38"/>
      <c r="B15" s="38"/>
      <c r="C15" s="38"/>
      <c r="D15" s="38"/>
      <c r="E15" s="38"/>
      <c r="F15" s="38"/>
      <c r="G15" s="38"/>
      <c r="H15" s="38"/>
    </row>
    <row r="16" spans="1:9" x14ac:dyDescent="0.25">
      <c r="A16" s="38"/>
      <c r="B16" s="38"/>
      <c r="C16" s="38"/>
      <c r="D16" s="38"/>
      <c r="E16" s="38"/>
      <c r="F16" s="38"/>
      <c r="G16" s="38"/>
      <c r="H16" s="38"/>
    </row>
  </sheetData>
  <mergeCells count="2">
    <mergeCell ref="A1:I1"/>
    <mergeCell ref="A11:H1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D7A47-4B3D-4CAA-AB2A-D3A6175600AB}">
  <dimension ref="A1:K27"/>
  <sheetViews>
    <sheetView topLeftCell="A16" workbookViewId="0">
      <selection activeCell="B32" sqref="B32"/>
    </sheetView>
  </sheetViews>
  <sheetFormatPr defaultRowHeight="15" x14ac:dyDescent="0.25"/>
  <cols>
    <col min="1" max="1" width="33.140625" bestFit="1" customWidth="1"/>
  </cols>
  <sheetData>
    <row r="1" spans="1:9" x14ac:dyDescent="0.25">
      <c r="A1" s="37" t="s">
        <v>168</v>
      </c>
      <c r="B1" s="37"/>
      <c r="C1" s="37"/>
      <c r="D1" s="37"/>
      <c r="E1" s="37"/>
      <c r="F1" s="37"/>
      <c r="G1" s="37"/>
      <c r="H1" s="37"/>
      <c r="I1" s="37"/>
    </row>
    <row r="2" spans="1:9" x14ac:dyDescent="0.25">
      <c r="A2" s="1" t="s">
        <v>169</v>
      </c>
      <c r="B2" s="2">
        <v>43160</v>
      </c>
      <c r="C2" s="2">
        <v>42795</v>
      </c>
      <c r="D2" s="2">
        <v>42430</v>
      </c>
    </row>
    <row r="3" spans="1:9" x14ac:dyDescent="0.25">
      <c r="A3" t="s">
        <v>170</v>
      </c>
      <c r="B3" s="3"/>
      <c r="C3" s="3"/>
      <c r="D3" s="3"/>
    </row>
    <row r="4" spans="1:9" x14ac:dyDescent="0.25">
      <c r="A4" t="s">
        <v>171</v>
      </c>
      <c r="B4" s="3">
        <v>5833.3729999999996</v>
      </c>
      <c r="C4" s="3">
        <v>4567.0869999999995</v>
      </c>
      <c r="D4" s="3">
        <v>3836.2219999999998</v>
      </c>
    </row>
    <row r="5" spans="1:9" x14ac:dyDescent="0.25">
      <c r="A5" t="s">
        <v>172</v>
      </c>
      <c r="B5" s="3"/>
      <c r="C5" s="3"/>
      <c r="D5" s="3"/>
    </row>
    <row r="6" spans="1:9" x14ac:dyDescent="0.25">
      <c r="A6" t="s">
        <v>173</v>
      </c>
      <c r="B6" s="3">
        <v>5833.3729999999996</v>
      </c>
      <c r="C6" s="3">
        <v>4567.0869999999995</v>
      </c>
      <c r="D6" s="3">
        <v>3836.2219999999998</v>
      </c>
    </row>
    <row r="7" spans="1:9" x14ac:dyDescent="0.25">
      <c r="A7" t="s">
        <v>174</v>
      </c>
      <c r="B7" s="3">
        <v>3018.511</v>
      </c>
      <c r="C7" s="3">
        <v>2395.6289999999999</v>
      </c>
      <c r="D7" s="3">
        <v>2194.0059999999999</v>
      </c>
    </row>
    <row r="8" spans="1:9" x14ac:dyDescent="0.25">
      <c r="A8" t="s">
        <v>175</v>
      </c>
      <c r="B8" s="3">
        <v>2814.8620000000001</v>
      </c>
      <c r="C8" s="3">
        <v>2171.4580000000001</v>
      </c>
      <c r="D8" s="3">
        <v>1642.2159999999999</v>
      </c>
    </row>
    <row r="9" spans="1:9" x14ac:dyDescent="0.25">
      <c r="A9" t="s">
        <v>176</v>
      </c>
      <c r="B9" s="3"/>
      <c r="C9" s="3"/>
      <c r="D9" s="3"/>
    </row>
    <row r="10" spans="1:9" x14ac:dyDescent="0.25">
      <c r="A10" t="s">
        <v>177</v>
      </c>
      <c r="B10" s="3">
        <v>5833.3729999999996</v>
      </c>
      <c r="C10" s="3">
        <v>4567.0869999999995</v>
      </c>
      <c r="D10" s="3">
        <v>3836.2219999999998</v>
      </c>
    </row>
    <row r="11" spans="1:9" x14ac:dyDescent="0.25">
      <c r="A11" t="s">
        <v>178</v>
      </c>
      <c r="B11" s="3"/>
      <c r="C11" s="3"/>
      <c r="D11" s="3"/>
    </row>
    <row r="12" spans="1:9" x14ac:dyDescent="0.25">
      <c r="A12" t="s">
        <v>179</v>
      </c>
      <c r="B12" s="3"/>
      <c r="C12" s="3"/>
      <c r="D12" s="3"/>
    </row>
    <row r="13" spans="1:9" x14ac:dyDescent="0.25">
      <c r="A13" t="s">
        <v>180</v>
      </c>
      <c r="B13" s="3">
        <v>904.82199999999989</v>
      </c>
      <c r="C13" s="3">
        <v>557.68100000000004</v>
      </c>
      <c r="D13" s="3">
        <v>451.92700000000002</v>
      </c>
    </row>
    <row r="14" spans="1:9" x14ac:dyDescent="0.25">
      <c r="A14" t="s">
        <v>174</v>
      </c>
      <c r="B14" s="3">
        <v>593.31399999999996</v>
      </c>
      <c r="C14" s="3">
        <v>405.04500000000002</v>
      </c>
      <c r="D14" s="3">
        <v>343.58800000000002</v>
      </c>
    </row>
    <row r="15" spans="1:9" x14ac:dyDescent="0.25">
      <c r="A15" t="s">
        <v>175</v>
      </c>
      <c r="B15" s="3">
        <v>311.50799999999998</v>
      </c>
      <c r="C15" s="3">
        <v>152.636</v>
      </c>
      <c r="D15" s="3">
        <v>108.339</v>
      </c>
    </row>
    <row r="16" spans="1:9" x14ac:dyDescent="0.25">
      <c r="A16" t="s">
        <v>181</v>
      </c>
      <c r="B16" s="3"/>
      <c r="C16" s="3"/>
      <c r="D16" s="3"/>
    </row>
    <row r="17" spans="1:11" x14ac:dyDescent="0.25">
      <c r="A17" t="s">
        <v>182</v>
      </c>
      <c r="B17" s="3">
        <v>904.82199999999989</v>
      </c>
      <c r="C17" s="3">
        <v>557.68100000000004</v>
      </c>
      <c r="D17" s="3">
        <v>451.92700000000002</v>
      </c>
    </row>
    <row r="18" spans="1:11" x14ac:dyDescent="0.25">
      <c r="A18" t="s">
        <v>183</v>
      </c>
      <c r="B18" s="3"/>
      <c r="C18" s="3"/>
      <c r="D18" s="3"/>
    </row>
    <row r="19" spans="1:11" x14ac:dyDescent="0.25">
      <c r="A19" t="s">
        <v>184</v>
      </c>
      <c r="B19" s="3"/>
      <c r="C19" s="3">
        <v>67.039000000000001</v>
      </c>
      <c r="D19" s="3">
        <v>65.86</v>
      </c>
    </row>
    <row r="20" spans="1:11" x14ac:dyDescent="0.25">
      <c r="A20" t="s">
        <v>185</v>
      </c>
      <c r="B20" s="3"/>
      <c r="C20" s="3"/>
      <c r="D20" s="3"/>
    </row>
    <row r="22" spans="1:11" x14ac:dyDescent="0.25">
      <c r="A22" s="38" t="s">
        <v>49</v>
      </c>
      <c r="B22" s="38"/>
      <c r="C22" s="38"/>
      <c r="D22" s="38"/>
      <c r="E22" s="38"/>
      <c r="F22" s="38"/>
      <c r="G22" s="38"/>
      <c r="H22" s="38"/>
      <c r="I22" s="38"/>
      <c r="J22" s="38"/>
      <c r="K22" s="38"/>
    </row>
    <row r="23" spans="1:11" x14ac:dyDescent="0.25">
      <c r="A23" s="38"/>
      <c r="B23" s="38"/>
      <c r="C23" s="38"/>
      <c r="D23" s="38"/>
      <c r="E23" s="38"/>
      <c r="F23" s="38"/>
      <c r="G23" s="38"/>
      <c r="H23" s="38"/>
      <c r="I23" s="38"/>
      <c r="J23" s="38"/>
      <c r="K23" s="38"/>
    </row>
    <row r="24" spans="1:11" x14ac:dyDescent="0.25">
      <c r="A24" s="38"/>
      <c r="B24" s="38"/>
      <c r="C24" s="38"/>
      <c r="D24" s="38"/>
      <c r="E24" s="38"/>
      <c r="F24" s="38"/>
      <c r="G24" s="38"/>
      <c r="H24" s="38"/>
      <c r="I24" s="38"/>
      <c r="J24" s="38"/>
      <c r="K24" s="38"/>
    </row>
    <row r="25" spans="1:11" x14ac:dyDescent="0.25">
      <c r="A25" s="38"/>
      <c r="B25" s="38"/>
      <c r="C25" s="38"/>
      <c r="D25" s="38"/>
      <c r="E25" s="38"/>
      <c r="F25" s="38"/>
      <c r="G25" s="38"/>
      <c r="H25" s="38"/>
      <c r="I25" s="38"/>
      <c r="J25" s="38"/>
      <c r="K25" s="38"/>
    </row>
    <row r="26" spans="1:11" x14ac:dyDescent="0.25">
      <c r="A26" s="38"/>
      <c r="B26" s="38"/>
      <c r="C26" s="38"/>
      <c r="D26" s="38"/>
      <c r="E26" s="38"/>
      <c r="F26" s="38"/>
      <c r="G26" s="38"/>
      <c r="H26" s="38"/>
      <c r="I26" s="38"/>
      <c r="J26" s="38"/>
      <c r="K26" s="38"/>
    </row>
    <row r="27" spans="1:11" x14ac:dyDescent="0.25">
      <c r="A27" s="38"/>
      <c r="B27" s="38"/>
      <c r="C27" s="38"/>
      <c r="D27" s="38"/>
      <c r="E27" s="38"/>
      <c r="F27" s="38"/>
      <c r="G27" s="38"/>
      <c r="H27" s="38"/>
      <c r="I27" s="38"/>
      <c r="J27" s="38"/>
      <c r="K27" s="38"/>
    </row>
  </sheetData>
  <mergeCells count="2">
    <mergeCell ref="A1:I1"/>
    <mergeCell ref="A22:K2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CBB06-6C85-4D3C-AD48-2E83BFCEFC47}">
  <dimension ref="A1:AO37"/>
  <sheetViews>
    <sheetView workbookViewId="0">
      <selection activeCell="G8" sqref="G8"/>
    </sheetView>
  </sheetViews>
  <sheetFormatPr defaultRowHeight="15" x14ac:dyDescent="0.25"/>
  <cols>
    <col min="1" max="1" width="45.5703125" bestFit="1" customWidth="1"/>
  </cols>
  <sheetData>
    <row r="1" spans="1:41" x14ac:dyDescent="0.25">
      <c r="A1" s="37" t="s">
        <v>186</v>
      </c>
      <c r="B1" s="37"/>
      <c r="C1" s="37"/>
      <c r="D1" s="37"/>
      <c r="E1" s="37"/>
      <c r="F1" s="37"/>
      <c r="G1" s="37"/>
      <c r="H1" s="37"/>
      <c r="I1" s="37"/>
    </row>
    <row r="2" spans="1:41" x14ac:dyDescent="0.25">
      <c r="A2" s="1" t="s">
        <v>187</v>
      </c>
      <c r="B2" s="1" t="s">
        <v>188</v>
      </c>
      <c r="C2" s="1" t="s">
        <v>189</v>
      </c>
      <c r="D2" s="1" t="s">
        <v>190</v>
      </c>
      <c r="E2" s="1" t="s">
        <v>191</v>
      </c>
      <c r="F2" s="1" t="s">
        <v>192</v>
      </c>
      <c r="G2" s="1" t="s">
        <v>193</v>
      </c>
      <c r="H2" s="1" t="s">
        <v>190</v>
      </c>
      <c r="I2" s="1" t="s">
        <v>191</v>
      </c>
      <c r="J2" s="1" t="s">
        <v>192</v>
      </c>
      <c r="K2" s="1" t="s">
        <v>194</v>
      </c>
      <c r="L2" s="1" t="s">
        <v>195</v>
      </c>
      <c r="M2" s="1" t="s">
        <v>196</v>
      </c>
      <c r="N2" s="1" t="s">
        <v>197</v>
      </c>
      <c r="O2" s="1" t="s">
        <v>198</v>
      </c>
      <c r="P2" s="1" t="s">
        <v>199</v>
      </c>
      <c r="Q2" s="1" t="s">
        <v>200</v>
      </c>
      <c r="R2" s="1" t="s">
        <v>201</v>
      </c>
      <c r="S2" s="1" t="s">
        <v>202</v>
      </c>
      <c r="T2" s="1" t="s">
        <v>203</v>
      </c>
      <c r="U2" s="1" t="s">
        <v>204</v>
      </c>
      <c r="V2" s="1" t="s">
        <v>205</v>
      </c>
      <c r="W2" s="1" t="s">
        <v>206</v>
      </c>
      <c r="X2" s="1" t="s">
        <v>53</v>
      </c>
      <c r="Y2" s="1" t="s">
        <v>207</v>
      </c>
      <c r="Z2" s="1" t="s">
        <v>208</v>
      </c>
      <c r="AA2" s="1" t="s">
        <v>16</v>
      </c>
      <c r="AB2" s="1" t="s">
        <v>71</v>
      </c>
      <c r="AC2" s="1" t="s">
        <v>209</v>
      </c>
      <c r="AD2" s="1" t="s">
        <v>19</v>
      </c>
      <c r="AE2" s="1" t="s">
        <v>210</v>
      </c>
      <c r="AF2" s="1" t="s">
        <v>66</v>
      </c>
      <c r="AG2" s="1" t="s">
        <v>211</v>
      </c>
      <c r="AH2" s="1" t="s">
        <v>23</v>
      </c>
      <c r="AI2" s="1" t="s">
        <v>212</v>
      </c>
      <c r="AJ2" s="1" t="s">
        <v>213</v>
      </c>
      <c r="AK2" s="1" t="s">
        <v>214</v>
      </c>
      <c r="AL2" s="1" t="s">
        <v>215</v>
      </c>
      <c r="AM2" s="1" t="s">
        <v>216</v>
      </c>
      <c r="AN2" s="1" t="s">
        <v>217</v>
      </c>
      <c r="AO2" s="1" t="s">
        <v>218</v>
      </c>
    </row>
    <row r="3" spans="1:41" x14ac:dyDescent="0.25">
      <c r="A3" t="s">
        <v>219</v>
      </c>
      <c r="D3" s="3">
        <v>11252250</v>
      </c>
      <c r="E3" s="3">
        <v>10</v>
      </c>
      <c r="F3" s="3"/>
      <c r="H3" s="3"/>
      <c r="I3" s="3"/>
      <c r="J3" s="3"/>
      <c r="K3" s="3"/>
      <c r="L3" s="3">
        <v>50.01</v>
      </c>
      <c r="M3" s="3"/>
      <c r="N3" s="3"/>
      <c r="O3" s="3"/>
      <c r="P3" s="3">
        <v>11.252000000000001</v>
      </c>
      <c r="Q3" s="3"/>
      <c r="R3" s="3"/>
      <c r="S3" s="3"/>
      <c r="U3" s="3"/>
      <c r="V3" s="3"/>
      <c r="W3" s="3"/>
      <c r="X3" s="3">
        <v>22.5</v>
      </c>
      <c r="Y3" s="3">
        <v>-19.760999999999999</v>
      </c>
      <c r="Z3" s="3"/>
      <c r="AA3" s="3"/>
      <c r="AB3" s="3">
        <v>12.768000000000001</v>
      </c>
      <c r="AC3" s="3"/>
      <c r="AD3" s="3"/>
      <c r="AE3" s="3"/>
      <c r="AF3" s="3"/>
      <c r="AG3" s="3"/>
      <c r="AH3" s="3">
        <v>12.768000000000001</v>
      </c>
      <c r="AI3" s="3">
        <v>12.397</v>
      </c>
      <c r="AJ3" s="3">
        <v>1.7410000000000001</v>
      </c>
    </row>
    <row r="4" spans="1:41" x14ac:dyDescent="0.25">
      <c r="A4" t="s">
        <v>220</v>
      </c>
      <c r="D4" s="3">
        <v>4800000</v>
      </c>
      <c r="E4" s="3">
        <v>10</v>
      </c>
      <c r="F4" s="3"/>
      <c r="H4" s="3"/>
      <c r="I4" s="3"/>
      <c r="J4" s="3"/>
      <c r="K4" s="3"/>
      <c r="L4" s="3">
        <v>100</v>
      </c>
      <c r="M4" s="3"/>
      <c r="N4" s="3"/>
      <c r="O4" s="3"/>
      <c r="P4" s="3">
        <v>5.101</v>
      </c>
      <c r="Q4" s="3"/>
      <c r="R4" s="3"/>
      <c r="S4" s="3"/>
      <c r="U4" s="3"/>
      <c r="V4" s="3"/>
      <c r="W4" s="3"/>
      <c r="X4" s="3">
        <v>4.8</v>
      </c>
      <c r="Y4" s="3">
        <v>0.64300000000000002</v>
      </c>
      <c r="Z4" s="3"/>
      <c r="AA4" s="3"/>
      <c r="AB4" s="3">
        <v>36.156999999999996</v>
      </c>
      <c r="AC4" s="3"/>
      <c r="AD4" s="3"/>
      <c r="AE4" s="3"/>
      <c r="AF4" s="3"/>
      <c r="AG4" s="3"/>
      <c r="AH4" s="3">
        <v>36.156999999999996</v>
      </c>
      <c r="AI4" s="3">
        <v>14.961</v>
      </c>
      <c r="AJ4" s="3">
        <v>-1.236</v>
      </c>
    </row>
    <row r="5" spans="1:41" x14ac:dyDescent="0.25">
      <c r="A5" t="s">
        <v>221</v>
      </c>
      <c r="D5" s="3"/>
      <c r="E5" s="3"/>
      <c r="F5" s="3"/>
      <c r="H5" s="3"/>
      <c r="I5" s="3"/>
      <c r="J5" s="3"/>
      <c r="K5" s="3"/>
      <c r="L5" s="3">
        <v>51.01</v>
      </c>
      <c r="M5" s="3"/>
      <c r="N5" s="3"/>
      <c r="O5" s="3"/>
      <c r="P5" s="3"/>
      <c r="Q5" s="3"/>
      <c r="R5" s="3"/>
      <c r="S5" s="3"/>
      <c r="U5" s="3"/>
      <c r="V5" s="3"/>
      <c r="W5" s="3"/>
      <c r="X5" s="3">
        <v>1.9610000000000001</v>
      </c>
      <c r="Y5" s="3">
        <v>49.17</v>
      </c>
      <c r="Z5" s="3"/>
      <c r="AA5" s="3"/>
      <c r="AB5" s="3">
        <v>131.82300000000001</v>
      </c>
      <c r="AC5" s="3"/>
      <c r="AD5" s="3"/>
      <c r="AE5" s="3"/>
      <c r="AF5" s="3"/>
      <c r="AG5" s="3"/>
      <c r="AH5" s="3">
        <v>131.82300000000001</v>
      </c>
      <c r="AI5" s="3">
        <v>354.55399999999997</v>
      </c>
      <c r="AJ5" s="3">
        <v>16.742000000000001</v>
      </c>
    </row>
    <row r="6" spans="1:41" x14ac:dyDescent="0.25">
      <c r="A6" t="s">
        <v>222</v>
      </c>
      <c r="D6" s="3"/>
      <c r="E6" s="3"/>
      <c r="F6" s="3"/>
      <c r="H6" s="3"/>
      <c r="I6" s="3"/>
      <c r="J6" s="3"/>
      <c r="K6" s="3"/>
      <c r="L6" s="3">
        <v>51.01</v>
      </c>
      <c r="M6" s="3"/>
      <c r="N6" s="3"/>
      <c r="O6" s="3"/>
      <c r="P6" s="3"/>
      <c r="Q6" s="3"/>
      <c r="R6" s="3"/>
      <c r="S6" s="3"/>
      <c r="U6" s="3"/>
      <c r="V6" s="3"/>
      <c r="W6" s="3"/>
      <c r="X6" s="3"/>
      <c r="Y6" s="3">
        <v>1.903</v>
      </c>
      <c r="Z6" s="3"/>
      <c r="AA6" s="3"/>
      <c r="AB6" s="3">
        <v>1.905</v>
      </c>
      <c r="AC6" s="3"/>
      <c r="AD6" s="3"/>
      <c r="AE6" s="3"/>
      <c r="AF6" s="3"/>
      <c r="AG6" s="3"/>
      <c r="AH6" s="3">
        <v>1.905</v>
      </c>
      <c r="AI6" s="3"/>
      <c r="AJ6" s="3">
        <v>-1E-3</v>
      </c>
    </row>
    <row r="7" spans="1:41" x14ac:dyDescent="0.25">
      <c r="A7" t="s">
        <v>223</v>
      </c>
      <c r="D7" s="3"/>
      <c r="E7" s="3"/>
      <c r="F7" s="3"/>
      <c r="H7" s="3"/>
      <c r="I7" s="3"/>
      <c r="J7" s="3"/>
      <c r="K7" s="3"/>
      <c r="L7" s="3">
        <v>51.01</v>
      </c>
      <c r="M7" s="3"/>
      <c r="N7" s="3"/>
      <c r="O7" s="3"/>
      <c r="P7" s="3"/>
      <c r="Q7" s="3"/>
      <c r="R7" s="3"/>
      <c r="S7" s="3"/>
      <c r="U7" s="3"/>
      <c r="V7" s="3"/>
      <c r="W7" s="3"/>
      <c r="X7" s="3"/>
      <c r="Y7" s="3">
        <v>-0.46</v>
      </c>
      <c r="Z7" s="3"/>
      <c r="AA7" s="3"/>
      <c r="AB7" s="3">
        <v>-0.46</v>
      </c>
      <c r="AC7" s="3"/>
      <c r="AD7" s="3"/>
      <c r="AE7" s="3"/>
      <c r="AF7" s="3"/>
      <c r="AG7" s="3"/>
      <c r="AH7" s="3">
        <v>-0.46</v>
      </c>
      <c r="AI7" s="3"/>
      <c r="AJ7" s="3">
        <v>2.1999999999999999E-2</v>
      </c>
    </row>
    <row r="8" spans="1:41" x14ac:dyDescent="0.25">
      <c r="A8" t="s">
        <v>224</v>
      </c>
      <c r="D8" s="3">
        <v>11512800</v>
      </c>
      <c r="E8" s="3">
        <v>10</v>
      </c>
      <c r="F8" s="3"/>
      <c r="H8" s="3"/>
      <c r="I8" s="3"/>
      <c r="J8" s="3"/>
      <c r="K8" s="3"/>
      <c r="L8" s="3">
        <v>100</v>
      </c>
      <c r="M8" s="3"/>
      <c r="N8" s="3"/>
      <c r="O8" s="3"/>
      <c r="P8" s="3">
        <v>9.4049999999999994</v>
      </c>
      <c r="Q8" s="3"/>
      <c r="R8" s="3"/>
      <c r="S8" s="3"/>
      <c r="U8" s="3"/>
      <c r="V8" s="3"/>
      <c r="W8" s="3"/>
      <c r="X8" s="3">
        <v>19.513000000000002</v>
      </c>
      <c r="Y8" s="3">
        <v>94.783000000000001</v>
      </c>
      <c r="Z8" s="3"/>
      <c r="AA8" s="3"/>
      <c r="AB8" s="3">
        <v>174.012</v>
      </c>
      <c r="AC8" s="3"/>
      <c r="AD8" s="3"/>
      <c r="AE8" s="3"/>
      <c r="AF8" s="3"/>
      <c r="AG8" s="3"/>
      <c r="AH8" s="3">
        <v>174.012</v>
      </c>
      <c r="AI8" s="3">
        <v>177.04900000000001</v>
      </c>
      <c r="AJ8" s="3">
        <v>1.8280000000000001</v>
      </c>
    </row>
    <row r="9" spans="1:41" x14ac:dyDescent="0.25">
      <c r="A9" t="s">
        <v>225</v>
      </c>
      <c r="D9" s="3"/>
      <c r="E9" s="3"/>
      <c r="F9" s="3"/>
      <c r="H9" s="3"/>
      <c r="I9" s="3"/>
      <c r="J9" s="3"/>
      <c r="K9" s="3"/>
      <c r="L9" s="3">
        <v>51.01</v>
      </c>
      <c r="M9" s="3"/>
      <c r="N9" s="3"/>
      <c r="O9" s="3"/>
      <c r="P9" s="3"/>
      <c r="Q9" s="3"/>
      <c r="R9" s="3"/>
      <c r="S9" s="3"/>
      <c r="U9" s="3"/>
      <c r="V9" s="3"/>
      <c r="W9" s="3"/>
      <c r="X9" s="3">
        <v>1.2509999999999999</v>
      </c>
      <c r="Y9" s="3">
        <v>0.629</v>
      </c>
      <c r="Z9" s="3"/>
      <c r="AA9" s="3"/>
      <c r="AB9" s="3">
        <v>9.5809999999999995</v>
      </c>
      <c r="AC9" s="3"/>
      <c r="AD9" s="3"/>
      <c r="AE9" s="3"/>
      <c r="AF9" s="3"/>
      <c r="AG9" s="3"/>
      <c r="AH9" s="3">
        <v>9.5809999999999995</v>
      </c>
      <c r="AI9" s="3">
        <v>4.774</v>
      </c>
      <c r="AJ9" s="3">
        <v>4.6509999999999998</v>
      </c>
    </row>
    <row r="10" spans="1:41" x14ac:dyDescent="0.25">
      <c r="A10" t="s">
        <v>226</v>
      </c>
      <c r="D10" s="3">
        <v>10000</v>
      </c>
      <c r="E10" s="3">
        <v>10</v>
      </c>
      <c r="F10" s="3"/>
      <c r="H10" s="3"/>
      <c r="I10" s="3"/>
      <c r="J10" s="3"/>
      <c r="K10" s="3"/>
      <c r="L10" s="3">
        <v>100</v>
      </c>
      <c r="M10" s="3"/>
      <c r="N10" s="3"/>
      <c r="O10" s="3"/>
      <c r="P10" s="3">
        <v>0.01</v>
      </c>
      <c r="Q10" s="3"/>
      <c r="R10" s="3"/>
      <c r="S10" s="3"/>
      <c r="U10" s="3"/>
      <c r="V10" s="3"/>
      <c r="W10" s="3"/>
      <c r="X10" s="3">
        <v>0.01</v>
      </c>
      <c r="Y10" s="3">
        <v>-3.0000000000000001E-3</v>
      </c>
      <c r="Z10" s="3"/>
      <c r="AA10" s="3"/>
      <c r="AB10" s="3">
        <v>0.01</v>
      </c>
      <c r="AC10" s="3"/>
      <c r="AD10" s="3"/>
      <c r="AE10" s="3"/>
      <c r="AF10" s="3"/>
      <c r="AG10" s="3"/>
      <c r="AH10" s="3">
        <v>0.01</v>
      </c>
      <c r="AI10" s="3"/>
      <c r="AJ10" s="3">
        <v>-2E-3</v>
      </c>
    </row>
    <row r="11" spans="1:41" x14ac:dyDescent="0.25">
      <c r="A11" t="s">
        <v>227</v>
      </c>
      <c r="D11" s="3"/>
      <c r="E11" s="3"/>
      <c r="F11" s="3"/>
      <c r="H11" s="3"/>
      <c r="I11" s="3"/>
      <c r="J11" s="3"/>
      <c r="K11" s="3"/>
      <c r="L11" s="3">
        <v>100</v>
      </c>
      <c r="M11" s="3"/>
      <c r="N11" s="3"/>
      <c r="O11" s="3"/>
      <c r="P11" s="3"/>
      <c r="Q11" s="3"/>
      <c r="R11" s="3"/>
      <c r="S11" s="3"/>
      <c r="U11" s="3"/>
      <c r="V11" s="3"/>
      <c r="W11" s="3"/>
      <c r="X11" s="3">
        <v>75.040999999999997</v>
      </c>
      <c r="Y11" s="3">
        <v>65.325999999999993</v>
      </c>
      <c r="Z11" s="3"/>
      <c r="AA11" s="3"/>
      <c r="AB11" s="3">
        <v>140.422</v>
      </c>
      <c r="AC11" s="3"/>
      <c r="AD11" s="3"/>
      <c r="AE11" s="3"/>
      <c r="AF11" s="3"/>
      <c r="AG11" s="3"/>
      <c r="AH11" s="3">
        <v>140.422</v>
      </c>
      <c r="AI11" s="3">
        <v>32.188000000000002</v>
      </c>
      <c r="AJ11" s="3">
        <v>32.093000000000004</v>
      </c>
    </row>
    <row r="12" spans="1:41" x14ac:dyDescent="0.25">
      <c r="A12" t="s">
        <v>228</v>
      </c>
      <c r="B12" t="s">
        <v>229</v>
      </c>
      <c r="D12" s="3">
        <v>4000000</v>
      </c>
      <c r="E12" s="3">
        <v>1</v>
      </c>
      <c r="F12" s="3"/>
      <c r="H12" s="3"/>
      <c r="I12" s="3"/>
      <c r="J12" s="3"/>
      <c r="K12" s="3"/>
      <c r="L12" s="3">
        <v>100</v>
      </c>
      <c r="M12" s="3"/>
      <c r="N12" s="3"/>
      <c r="O12" s="3"/>
      <c r="P12" s="3">
        <v>24.907</v>
      </c>
      <c r="Q12" s="3"/>
      <c r="R12" s="3"/>
      <c r="S12" s="3"/>
      <c r="U12" s="3"/>
      <c r="V12" s="3"/>
      <c r="W12" s="3"/>
      <c r="X12" s="3">
        <v>20.010999999999999</v>
      </c>
      <c r="Y12" s="3"/>
      <c r="Z12" s="3"/>
      <c r="AA12" s="3"/>
      <c r="AB12" s="3">
        <v>20.050999999999998</v>
      </c>
      <c r="AC12" s="3"/>
      <c r="AD12" s="3"/>
      <c r="AE12" s="3"/>
      <c r="AF12" s="3"/>
      <c r="AG12" s="3"/>
      <c r="AH12" s="3">
        <v>20.050999999999998</v>
      </c>
      <c r="AI12" s="3"/>
      <c r="AJ12" s="3"/>
    </row>
    <row r="13" spans="1:41" x14ac:dyDescent="0.25">
      <c r="A13" t="s">
        <v>230</v>
      </c>
      <c r="D13" s="3"/>
      <c r="E13" s="3"/>
      <c r="F13" s="3"/>
      <c r="H13" s="3"/>
      <c r="I13" s="3"/>
      <c r="J13" s="3"/>
      <c r="K13" s="3"/>
      <c r="L13" s="3">
        <v>100</v>
      </c>
      <c r="M13" s="3"/>
      <c r="N13" s="3"/>
      <c r="O13" s="3"/>
      <c r="P13" s="3"/>
      <c r="Q13" s="3"/>
      <c r="R13" s="3"/>
      <c r="S13" s="3"/>
      <c r="U13" s="3"/>
      <c r="V13" s="3"/>
      <c r="W13" s="3"/>
      <c r="X13" s="3">
        <v>0.05</v>
      </c>
      <c r="Y13" s="3">
        <v>1.6859999999999999</v>
      </c>
      <c r="Z13" s="3"/>
      <c r="AA13" s="3"/>
      <c r="AB13" s="3">
        <v>1.736</v>
      </c>
      <c r="AC13" s="3"/>
      <c r="AD13" s="3"/>
      <c r="AE13" s="3"/>
      <c r="AF13" s="3"/>
      <c r="AG13" s="3"/>
      <c r="AH13" s="3">
        <v>1.736</v>
      </c>
      <c r="AI13" s="3">
        <v>0.81399999999999995</v>
      </c>
      <c r="AJ13" s="3">
        <v>0.71399999999999997</v>
      </c>
    </row>
    <row r="14" spans="1:41" x14ac:dyDescent="0.25">
      <c r="A14" t="s">
        <v>231</v>
      </c>
      <c r="D14" s="3">
        <v>10000</v>
      </c>
      <c r="E14" s="3">
        <v>10</v>
      </c>
      <c r="F14" s="3"/>
      <c r="H14" s="3"/>
      <c r="I14" s="3"/>
      <c r="J14" s="3"/>
      <c r="K14" s="3"/>
      <c r="L14" s="3">
        <v>100</v>
      </c>
      <c r="M14" s="3"/>
      <c r="N14" s="3"/>
      <c r="O14" s="3"/>
      <c r="P14" s="3">
        <v>0.01</v>
      </c>
      <c r="Q14" s="3"/>
      <c r="R14" s="3"/>
      <c r="S14" s="3"/>
      <c r="U14" s="3"/>
      <c r="V14" s="3"/>
      <c r="W14" s="3"/>
      <c r="X14" s="3">
        <v>0.01</v>
      </c>
      <c r="Y14" s="3">
        <v>-4.0000000000000001E-3</v>
      </c>
      <c r="Z14" s="3"/>
      <c r="AA14" s="3"/>
      <c r="AB14" s="3">
        <v>0.01</v>
      </c>
      <c r="AC14" s="3"/>
      <c r="AD14" s="3"/>
      <c r="AE14" s="3"/>
      <c r="AF14" s="3"/>
      <c r="AG14" s="3"/>
      <c r="AH14" s="3">
        <v>0.01</v>
      </c>
      <c r="AI14" s="3"/>
      <c r="AJ14" s="3">
        <v>-2E-3</v>
      </c>
    </row>
    <row r="15" spans="1:41" x14ac:dyDescent="0.25">
      <c r="A15" t="s">
        <v>232</v>
      </c>
      <c r="D15" s="3"/>
      <c r="E15" s="3"/>
      <c r="F15" s="3"/>
      <c r="H15" s="3"/>
      <c r="I15" s="3"/>
      <c r="J15" s="3"/>
      <c r="K15" s="3"/>
      <c r="L15" s="3">
        <v>100</v>
      </c>
      <c r="M15" s="3"/>
      <c r="N15" s="3"/>
      <c r="O15" s="3"/>
      <c r="P15" s="3"/>
      <c r="Q15" s="3"/>
      <c r="R15" s="3"/>
      <c r="S15" s="3"/>
      <c r="U15" s="3"/>
      <c r="V15" s="3"/>
      <c r="W15" s="3"/>
      <c r="X15" s="3">
        <v>20.010999999999999</v>
      </c>
      <c r="Y15" s="3">
        <v>-0.81</v>
      </c>
      <c r="Z15" s="3"/>
      <c r="AA15" s="3"/>
      <c r="AB15" s="3">
        <v>32.878</v>
      </c>
      <c r="AC15" s="3"/>
      <c r="AD15" s="3"/>
      <c r="AE15" s="3"/>
      <c r="AF15" s="3"/>
      <c r="AG15" s="3"/>
      <c r="AH15" s="3">
        <v>32.878</v>
      </c>
      <c r="AI15" s="3">
        <v>4.0190000000000001</v>
      </c>
      <c r="AJ15" s="3">
        <v>2.0270000000000001</v>
      </c>
    </row>
    <row r="16" spans="1:41" x14ac:dyDescent="0.25">
      <c r="A16" t="s">
        <v>233</v>
      </c>
      <c r="B16" t="s">
        <v>229</v>
      </c>
      <c r="D16" s="3">
        <v>800000</v>
      </c>
      <c r="E16" s="3">
        <v>1</v>
      </c>
      <c r="F16" s="3"/>
      <c r="H16" s="3"/>
      <c r="I16" s="3"/>
      <c r="J16" s="3"/>
      <c r="K16" s="3"/>
      <c r="L16" s="3">
        <v>100</v>
      </c>
      <c r="M16" s="3"/>
      <c r="N16" s="3"/>
      <c r="O16" s="3"/>
      <c r="P16" s="3">
        <v>4.609</v>
      </c>
      <c r="Q16" s="3"/>
      <c r="R16" s="3"/>
      <c r="S16" s="3"/>
      <c r="U16" s="3"/>
      <c r="V16" s="3"/>
      <c r="W16" s="3"/>
      <c r="X16" s="3">
        <v>79.043000000000006</v>
      </c>
      <c r="Y16" s="3">
        <v>50.313000000000002</v>
      </c>
      <c r="Z16" s="3"/>
      <c r="AA16" s="3"/>
      <c r="AB16" s="3">
        <v>655.50599999999997</v>
      </c>
      <c r="AC16" s="3"/>
      <c r="AD16" s="3"/>
      <c r="AE16" s="3"/>
      <c r="AF16" s="3"/>
      <c r="AG16" s="3"/>
      <c r="AH16" s="3">
        <v>655.50599999999997</v>
      </c>
      <c r="AI16" s="3">
        <v>62.662999999999997</v>
      </c>
      <c r="AJ16" s="3">
        <v>36.750999999999998</v>
      </c>
    </row>
    <row r="17" spans="1:41" x14ac:dyDescent="0.25">
      <c r="A17" t="s">
        <v>234</v>
      </c>
      <c r="D17" s="3"/>
      <c r="E17" s="3"/>
      <c r="F17" s="3"/>
      <c r="H17" s="3"/>
      <c r="I17" s="3"/>
      <c r="J17" s="3"/>
      <c r="K17" s="3"/>
      <c r="L17" s="3">
        <v>100</v>
      </c>
      <c r="M17" s="3"/>
      <c r="N17" s="3"/>
      <c r="O17" s="3"/>
      <c r="P17" s="3"/>
      <c r="Q17" s="3"/>
      <c r="R17" s="3"/>
      <c r="S17" s="3"/>
      <c r="U17" s="3"/>
      <c r="V17" s="3"/>
      <c r="W17" s="3"/>
      <c r="X17" s="3">
        <v>20.010999999999999</v>
      </c>
      <c r="Y17" s="3">
        <v>5.0000000000000001E-3</v>
      </c>
      <c r="Z17" s="3"/>
      <c r="AA17" s="3"/>
      <c r="AB17" s="3">
        <v>20.030999999999999</v>
      </c>
      <c r="AC17" s="3"/>
      <c r="AD17" s="3"/>
      <c r="AE17" s="3"/>
      <c r="AF17" s="3"/>
      <c r="AG17" s="3"/>
      <c r="AH17" s="3">
        <v>20.030999999999999</v>
      </c>
      <c r="AI17" s="3"/>
      <c r="AJ17" s="3"/>
    </row>
    <row r="18" spans="1:41" x14ac:dyDescent="0.25">
      <c r="A18" t="s">
        <v>235</v>
      </c>
      <c r="D18" s="3"/>
      <c r="E18" s="3"/>
      <c r="F18" s="3"/>
      <c r="H18" s="3"/>
      <c r="I18" s="3"/>
      <c r="J18" s="3"/>
      <c r="K18" s="3"/>
      <c r="L18" s="3">
        <v>100</v>
      </c>
      <c r="M18" s="3"/>
      <c r="N18" s="3"/>
      <c r="O18" s="3"/>
      <c r="P18" s="3"/>
      <c r="Q18" s="3"/>
      <c r="R18" s="3"/>
      <c r="S18" s="3"/>
      <c r="U18" s="3"/>
      <c r="V18" s="3"/>
      <c r="W18" s="3"/>
      <c r="X18" s="3">
        <v>0.05</v>
      </c>
      <c r="Y18" s="3">
        <v>8.8450000000000006</v>
      </c>
      <c r="Z18" s="3"/>
      <c r="AA18" s="3"/>
      <c r="AB18" s="3">
        <v>29.725999999999999</v>
      </c>
      <c r="AC18" s="3"/>
      <c r="AD18" s="3"/>
      <c r="AE18" s="3"/>
      <c r="AF18" s="3"/>
      <c r="AG18" s="3"/>
      <c r="AH18" s="3">
        <v>29.725999999999999</v>
      </c>
      <c r="AI18" s="3">
        <v>147.91200000000001</v>
      </c>
      <c r="AJ18" s="3">
        <v>-1.752</v>
      </c>
    </row>
    <row r="19" spans="1:41" x14ac:dyDescent="0.25">
      <c r="A19" t="s">
        <v>236</v>
      </c>
      <c r="D19" s="3"/>
      <c r="E19" s="3"/>
      <c r="F19" s="3"/>
      <c r="H19" s="3"/>
      <c r="I19" s="3"/>
      <c r="J19" s="3"/>
      <c r="K19" s="3"/>
      <c r="L19" s="3">
        <v>100</v>
      </c>
      <c r="M19" s="3"/>
      <c r="N19" s="3"/>
      <c r="O19" s="3"/>
      <c r="P19" s="3"/>
      <c r="Q19" s="3"/>
      <c r="R19" s="3"/>
      <c r="S19" s="3"/>
      <c r="U19" s="3"/>
      <c r="V19" s="3"/>
      <c r="W19" s="3"/>
      <c r="X19" s="3">
        <v>50.027999999999999</v>
      </c>
      <c r="Y19" s="3">
        <v>455.16</v>
      </c>
      <c r="Z19" s="3"/>
      <c r="AA19" s="3"/>
      <c r="AB19" s="3">
        <v>974.80100000000004</v>
      </c>
      <c r="AC19" s="3"/>
      <c r="AD19" s="3"/>
      <c r="AE19" s="3"/>
      <c r="AF19" s="3"/>
      <c r="AG19" s="3"/>
      <c r="AH19" s="3">
        <v>974.80100000000004</v>
      </c>
      <c r="AI19" s="3">
        <v>2654.6779999999999</v>
      </c>
      <c r="AJ19" s="3">
        <v>74.495000000000005</v>
      </c>
    </row>
    <row r="20" spans="1:41" x14ac:dyDescent="0.25">
      <c r="A20" t="s">
        <v>237</v>
      </c>
      <c r="D20" s="3"/>
      <c r="E20" s="3"/>
      <c r="F20" s="3"/>
      <c r="H20" s="3"/>
      <c r="I20" s="3"/>
      <c r="J20" s="3"/>
      <c r="K20" s="3"/>
      <c r="L20" s="3">
        <v>51.01</v>
      </c>
      <c r="M20" s="3"/>
      <c r="N20" s="3"/>
      <c r="O20" s="3"/>
      <c r="P20" s="3"/>
      <c r="Q20" s="3"/>
      <c r="R20" s="3"/>
      <c r="S20" s="3"/>
      <c r="U20" s="3"/>
      <c r="V20" s="3"/>
      <c r="W20" s="3"/>
      <c r="X20" s="3"/>
      <c r="Y20" s="3"/>
      <c r="Z20" s="3"/>
      <c r="AA20" s="3"/>
      <c r="AB20" s="3"/>
      <c r="AC20" s="3"/>
      <c r="AD20" s="3"/>
      <c r="AE20" s="3"/>
      <c r="AF20" s="3"/>
      <c r="AG20" s="3"/>
      <c r="AH20" s="3"/>
      <c r="AI20" s="3"/>
      <c r="AJ20" s="3"/>
    </row>
    <row r="21" spans="1:41" x14ac:dyDescent="0.25">
      <c r="A21" t="s">
        <v>238</v>
      </c>
      <c r="D21" s="3"/>
      <c r="E21" s="3"/>
      <c r="F21" s="3"/>
      <c r="H21" s="3"/>
      <c r="I21" s="3"/>
      <c r="J21" s="3"/>
      <c r="K21" s="3"/>
      <c r="L21" s="3">
        <v>51.01</v>
      </c>
      <c r="M21" s="3"/>
      <c r="N21" s="3"/>
      <c r="O21" s="3"/>
      <c r="P21" s="3"/>
      <c r="Q21" s="3"/>
      <c r="R21" s="3"/>
      <c r="S21" s="3"/>
      <c r="U21" s="3"/>
      <c r="V21" s="3"/>
      <c r="W21" s="3"/>
      <c r="X21" s="3"/>
      <c r="Y21" s="3">
        <v>0.33600000000000002</v>
      </c>
      <c r="Z21" s="3"/>
      <c r="AA21" s="3"/>
      <c r="AB21" s="3">
        <v>0.68100000000000005</v>
      </c>
      <c r="AC21" s="3"/>
      <c r="AD21" s="3"/>
      <c r="AE21" s="3"/>
      <c r="AF21" s="3"/>
      <c r="AG21" s="3"/>
      <c r="AH21" s="3">
        <v>0.68100000000000005</v>
      </c>
      <c r="AI21" s="3"/>
      <c r="AJ21" s="3">
        <v>-4.8000000000000001E-2</v>
      </c>
    </row>
    <row r="22" spans="1:41" x14ac:dyDescent="0.25">
      <c r="A22" t="s">
        <v>239</v>
      </c>
      <c r="D22" s="3">
        <v>2407263</v>
      </c>
      <c r="E22" s="3">
        <v>10</v>
      </c>
      <c r="F22" s="3"/>
      <c r="H22" s="3"/>
      <c r="I22" s="3"/>
      <c r="J22" s="3"/>
      <c r="K22" s="3"/>
      <c r="L22" s="3">
        <v>85.92</v>
      </c>
      <c r="M22" s="3"/>
      <c r="N22" s="3"/>
      <c r="O22" s="3"/>
      <c r="P22" s="3">
        <v>129.31200000000001</v>
      </c>
      <c r="Q22" s="3"/>
      <c r="R22" s="3"/>
      <c r="S22" s="3"/>
      <c r="U22" s="3"/>
      <c r="V22" s="3"/>
      <c r="W22" s="3"/>
      <c r="X22" s="3">
        <v>2.802</v>
      </c>
      <c r="Y22" s="3">
        <v>91.778000000000006</v>
      </c>
      <c r="Z22" s="3"/>
      <c r="AA22" s="3"/>
      <c r="AB22" s="3">
        <v>179.995</v>
      </c>
      <c r="AC22" s="3"/>
      <c r="AD22" s="3"/>
      <c r="AE22" s="3"/>
      <c r="AF22" s="3"/>
      <c r="AG22" s="3"/>
      <c r="AH22" s="3">
        <v>179.995</v>
      </c>
      <c r="AI22" s="3">
        <v>485.03899999999999</v>
      </c>
      <c r="AJ22" s="3">
        <v>30.181000000000001</v>
      </c>
    </row>
    <row r="23" spans="1:41" x14ac:dyDescent="0.25">
      <c r="A23" t="s">
        <v>240</v>
      </c>
      <c r="D23" s="3"/>
      <c r="E23" s="3"/>
      <c r="F23" s="3"/>
      <c r="H23" s="3"/>
      <c r="I23" s="3"/>
      <c r="J23" s="3"/>
      <c r="K23" s="3"/>
      <c r="L23" s="3">
        <v>51.01</v>
      </c>
      <c r="M23" s="3"/>
      <c r="N23" s="3"/>
      <c r="O23" s="3"/>
      <c r="P23" s="3"/>
      <c r="Q23" s="3"/>
      <c r="R23" s="3"/>
      <c r="S23" s="3"/>
      <c r="U23" s="3"/>
      <c r="V23" s="3"/>
      <c r="W23" s="3"/>
      <c r="X23" s="3">
        <v>1E-3</v>
      </c>
      <c r="Y23" s="3">
        <v>-4.0869999999999997</v>
      </c>
      <c r="Z23" s="3"/>
      <c r="AA23" s="3"/>
      <c r="AB23" s="3">
        <v>-1.8440000000000001</v>
      </c>
      <c r="AC23" s="3"/>
      <c r="AD23" s="3"/>
      <c r="AE23" s="3"/>
      <c r="AF23" s="3"/>
      <c r="AG23" s="3"/>
      <c r="AH23" s="3">
        <v>-1.8440000000000001</v>
      </c>
      <c r="AI23" s="3">
        <v>3.5000000000000003E-2</v>
      </c>
      <c r="AJ23" s="3">
        <v>-12.581</v>
      </c>
    </row>
    <row r="24" spans="1:41" x14ac:dyDescent="0.25">
      <c r="A24" t="s">
        <v>241</v>
      </c>
      <c r="D24" s="3"/>
      <c r="E24" s="3"/>
      <c r="F24" s="3"/>
      <c r="H24" s="3"/>
      <c r="I24" s="3"/>
      <c r="J24" s="3"/>
      <c r="K24" s="3"/>
      <c r="L24" s="3">
        <v>51.01</v>
      </c>
      <c r="M24" s="3"/>
      <c r="N24" s="3"/>
      <c r="O24" s="3"/>
      <c r="P24" s="3"/>
      <c r="Q24" s="3"/>
      <c r="R24" s="3"/>
      <c r="S24" s="3"/>
      <c r="U24" s="3"/>
      <c r="V24" s="3"/>
      <c r="W24" s="3"/>
      <c r="X24" s="3"/>
      <c r="Y24" s="3">
        <v>4.1269999999999998</v>
      </c>
      <c r="Z24" s="3"/>
      <c r="AA24" s="3"/>
      <c r="AB24" s="3">
        <v>4.9340000000000002</v>
      </c>
      <c r="AC24" s="3"/>
      <c r="AD24" s="3"/>
      <c r="AE24" s="3"/>
      <c r="AF24" s="3"/>
      <c r="AG24" s="3"/>
      <c r="AH24" s="3">
        <v>4.9340000000000002</v>
      </c>
      <c r="AI24" s="3">
        <v>5.7830000000000004</v>
      </c>
      <c r="AJ24" s="3">
        <v>0.76700000000000002</v>
      </c>
    </row>
    <row r="25" spans="1:41" x14ac:dyDescent="0.25">
      <c r="A25" t="s">
        <v>242</v>
      </c>
      <c r="D25" s="3"/>
      <c r="E25" s="3"/>
      <c r="F25" s="3"/>
      <c r="H25" s="3"/>
      <c r="I25" s="3"/>
      <c r="J25" s="3"/>
      <c r="K25" s="3"/>
      <c r="L25" s="3">
        <v>51.01</v>
      </c>
      <c r="M25" s="3"/>
      <c r="N25" s="3"/>
      <c r="O25" s="3"/>
      <c r="P25" s="3"/>
      <c r="Q25" s="3"/>
      <c r="R25" s="3"/>
      <c r="S25" s="3"/>
      <c r="U25" s="3"/>
      <c r="V25" s="3"/>
      <c r="W25" s="3"/>
      <c r="X25" s="3">
        <v>1E-3</v>
      </c>
      <c r="Y25" s="3">
        <v>10.612</v>
      </c>
      <c r="Z25" s="3"/>
      <c r="AA25" s="3"/>
      <c r="AB25" s="3">
        <v>10.429</v>
      </c>
      <c r="AC25" s="3"/>
      <c r="AD25" s="3"/>
      <c r="AE25" s="3"/>
      <c r="AF25" s="3"/>
      <c r="AG25" s="3"/>
      <c r="AH25" s="3">
        <v>10.429</v>
      </c>
      <c r="AI25" s="3">
        <v>1.4999999999999999E-2</v>
      </c>
      <c r="AJ25" s="3">
        <v>8.9999999999999993E-3</v>
      </c>
    </row>
    <row r="26" spans="1:41" x14ac:dyDescent="0.25">
      <c r="A26" t="s">
        <v>243</v>
      </c>
      <c r="D26" s="3"/>
      <c r="E26" s="3"/>
      <c r="F26" s="3"/>
      <c r="H26" s="3"/>
      <c r="I26" s="3"/>
      <c r="J26" s="3"/>
      <c r="K26" s="3"/>
      <c r="L26" s="3">
        <v>51.01</v>
      </c>
      <c r="M26" s="3"/>
      <c r="N26" s="3"/>
      <c r="O26" s="3"/>
      <c r="P26" s="3"/>
      <c r="Q26" s="3"/>
      <c r="R26" s="3"/>
      <c r="S26" s="3"/>
      <c r="U26" s="3"/>
      <c r="V26" s="3"/>
      <c r="W26" s="3"/>
      <c r="X26" s="3"/>
      <c r="Y26" s="3">
        <v>4.6619999999999999</v>
      </c>
      <c r="Z26" s="3"/>
      <c r="AA26" s="3"/>
      <c r="AB26" s="3">
        <v>4.8739999999999997</v>
      </c>
      <c r="AC26" s="3"/>
      <c r="AD26" s="3"/>
      <c r="AE26" s="3"/>
      <c r="AF26" s="3"/>
      <c r="AG26" s="3"/>
      <c r="AH26" s="3">
        <v>4.8739999999999997</v>
      </c>
      <c r="AI26" s="3">
        <v>2.9000000000000001E-2</v>
      </c>
      <c r="AJ26" s="3">
        <v>-4.2000000000000003E-2</v>
      </c>
    </row>
    <row r="27" spans="1:41" x14ac:dyDescent="0.25">
      <c r="A27" t="s">
        <v>244</v>
      </c>
      <c r="D27" s="3"/>
      <c r="E27" s="3"/>
      <c r="F27" s="3"/>
      <c r="H27" s="3"/>
      <c r="I27" s="3"/>
      <c r="J27" s="3"/>
      <c r="K27" s="3"/>
      <c r="L27" s="3">
        <v>51.01</v>
      </c>
      <c r="M27" s="3"/>
      <c r="N27" s="3"/>
      <c r="O27" s="3"/>
      <c r="P27" s="3"/>
      <c r="Q27" s="3"/>
      <c r="R27" s="3"/>
      <c r="S27" s="3"/>
      <c r="U27" s="3"/>
      <c r="V27" s="3"/>
      <c r="W27" s="3"/>
      <c r="X27" s="3">
        <v>5.0000000000000001E-3</v>
      </c>
      <c r="Y27" s="3">
        <v>15.462</v>
      </c>
      <c r="Z27" s="3"/>
      <c r="AA27" s="3"/>
      <c r="AB27" s="3">
        <v>19.812000000000001</v>
      </c>
      <c r="AC27" s="3"/>
      <c r="AD27" s="3"/>
      <c r="AE27" s="3"/>
      <c r="AF27" s="3"/>
      <c r="AG27" s="3"/>
      <c r="AH27" s="3">
        <v>19.812000000000001</v>
      </c>
      <c r="AI27" s="3">
        <v>5.1989999999999998</v>
      </c>
      <c r="AJ27" s="3">
        <v>2.62</v>
      </c>
    </row>
    <row r="28" spans="1:41" x14ac:dyDescent="0.25">
      <c r="A28" t="s">
        <v>245</v>
      </c>
      <c r="D28" s="3"/>
      <c r="E28" s="3"/>
      <c r="F28" s="3"/>
      <c r="H28" s="3"/>
      <c r="I28" s="3"/>
      <c r="J28" s="3"/>
      <c r="K28" s="3"/>
      <c r="L28" s="3">
        <v>100</v>
      </c>
      <c r="M28" s="3"/>
      <c r="N28" s="3"/>
      <c r="O28" s="3"/>
      <c r="P28" s="3"/>
      <c r="Q28" s="3"/>
      <c r="R28" s="3"/>
      <c r="S28" s="3"/>
      <c r="U28" s="3"/>
      <c r="V28" s="3"/>
      <c r="W28" s="3"/>
      <c r="X28" s="3">
        <v>0.05</v>
      </c>
      <c r="Y28" s="3"/>
      <c r="Z28" s="3"/>
      <c r="AA28" s="3"/>
      <c r="AB28" s="3"/>
      <c r="AC28" s="3"/>
      <c r="AD28" s="3"/>
      <c r="AE28" s="3"/>
      <c r="AF28" s="3"/>
      <c r="AG28" s="3"/>
      <c r="AH28" s="3"/>
      <c r="AI28" s="3"/>
      <c r="AJ28" s="3"/>
    </row>
    <row r="29" spans="1:41" x14ac:dyDescent="0.25">
      <c r="A29" t="s">
        <v>246</v>
      </c>
      <c r="D29" s="3"/>
      <c r="E29" s="3"/>
      <c r="F29" s="3"/>
      <c r="H29" s="3"/>
      <c r="I29" s="3"/>
      <c r="J29" s="3"/>
      <c r="K29" s="3"/>
      <c r="L29" s="3">
        <v>51.01</v>
      </c>
      <c r="M29" s="3"/>
      <c r="N29" s="3"/>
      <c r="O29" s="3"/>
      <c r="P29" s="3"/>
      <c r="Q29" s="3"/>
      <c r="R29" s="3"/>
      <c r="S29" s="3"/>
      <c r="U29" s="3"/>
      <c r="V29" s="3"/>
      <c r="W29" s="3"/>
      <c r="X29" s="3"/>
      <c r="Y29" s="3">
        <v>-6.9160000000000004</v>
      </c>
      <c r="Z29" s="3"/>
      <c r="AA29" s="3"/>
      <c r="AB29" s="3">
        <v>-6.19</v>
      </c>
      <c r="AC29" s="3"/>
      <c r="AD29" s="3"/>
      <c r="AE29" s="3"/>
      <c r="AF29" s="3"/>
      <c r="AG29" s="3"/>
      <c r="AH29" s="3">
        <v>-6.19</v>
      </c>
      <c r="AI29" s="3">
        <v>0.71899999999999997</v>
      </c>
      <c r="AJ29" s="3">
        <v>-5.2759999999999998</v>
      </c>
    </row>
    <row r="30" spans="1:41" x14ac:dyDescent="0.25">
      <c r="A30" t="s">
        <v>247</v>
      </c>
      <c r="D30" s="3"/>
      <c r="E30" s="3"/>
      <c r="F30" s="3"/>
      <c r="H30" s="3"/>
      <c r="I30" s="3"/>
      <c r="J30" s="3"/>
      <c r="K30" s="3"/>
      <c r="L30" s="3">
        <v>51.01</v>
      </c>
      <c r="M30" s="3"/>
      <c r="N30" s="3"/>
      <c r="O30" s="3"/>
      <c r="P30" s="3"/>
      <c r="Q30" s="3"/>
      <c r="R30" s="3"/>
      <c r="S30" s="3"/>
      <c r="U30" s="3"/>
      <c r="V30" s="3"/>
      <c r="W30" s="3"/>
      <c r="X30" s="3"/>
      <c r="Y30" s="3">
        <v>1.0999999999999999E-2</v>
      </c>
      <c r="Z30" s="3"/>
      <c r="AA30" s="3"/>
      <c r="AB30" s="3">
        <v>6.5910000000000002</v>
      </c>
      <c r="AC30" s="3"/>
      <c r="AD30" s="3"/>
      <c r="AE30" s="3"/>
      <c r="AF30" s="3"/>
      <c r="AG30" s="3"/>
      <c r="AH30" s="3">
        <v>6.5910000000000002</v>
      </c>
      <c r="AI30" s="3">
        <v>4.0579999999999998</v>
      </c>
      <c r="AJ30" s="3">
        <v>4.0570000000000004</v>
      </c>
    </row>
    <row r="32" spans="1:41" x14ac:dyDescent="0.25">
      <c r="A32" s="38" t="s">
        <v>49</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row>
    <row r="33" spans="1:41" x14ac:dyDescent="0.25">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row>
    <row r="34" spans="1:41" x14ac:dyDescent="0.25">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row>
    <row r="35" spans="1:41" x14ac:dyDescent="0.25">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row>
    <row r="36" spans="1:41" x14ac:dyDescent="0.25">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row>
    <row r="37" spans="1:41" x14ac:dyDescent="0.25">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row>
  </sheetData>
  <mergeCells count="2">
    <mergeCell ref="A1:I1"/>
    <mergeCell ref="A32:AO3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BE543-FA65-4A24-8CCA-84FE47268FC7}">
  <dimension ref="A1:R366"/>
  <sheetViews>
    <sheetView workbookViewId="0">
      <selection activeCell="T11" sqref="T11"/>
    </sheetView>
  </sheetViews>
  <sheetFormatPr defaultRowHeight="15" x14ac:dyDescent="0.25"/>
  <sheetData>
    <row r="1" spans="1:18" x14ac:dyDescent="0.25">
      <c r="A1" s="37" t="s">
        <v>248</v>
      </c>
      <c r="B1" s="37"/>
      <c r="C1" s="37"/>
      <c r="D1" s="37"/>
      <c r="E1" s="37"/>
      <c r="F1" s="37"/>
      <c r="G1" s="37"/>
      <c r="H1" s="37"/>
      <c r="I1" s="37"/>
    </row>
    <row r="2" spans="1:18" x14ac:dyDescent="0.25">
      <c r="A2" s="1" t="s">
        <v>249</v>
      </c>
      <c r="B2" s="1" t="s">
        <v>250</v>
      </c>
      <c r="C2" s="1" t="s">
        <v>251</v>
      </c>
      <c r="D2" s="1" t="s">
        <v>252</v>
      </c>
      <c r="E2" s="1" t="s">
        <v>253</v>
      </c>
      <c r="F2" s="1" t="s">
        <v>254</v>
      </c>
      <c r="G2" s="1" t="s">
        <v>255</v>
      </c>
      <c r="H2" s="1" t="s">
        <v>256</v>
      </c>
      <c r="I2" s="1" t="s">
        <v>257</v>
      </c>
      <c r="J2" s="1" t="s">
        <v>258</v>
      </c>
      <c r="K2" s="1" t="s">
        <v>259</v>
      </c>
      <c r="L2" s="1" t="s">
        <v>260</v>
      </c>
      <c r="M2" s="1" t="s">
        <v>261</v>
      </c>
      <c r="N2" s="1" t="s">
        <v>262</v>
      </c>
      <c r="O2" s="1" t="s">
        <v>263</v>
      </c>
      <c r="P2" s="1" t="s">
        <v>264</v>
      </c>
      <c r="Q2" s="1" t="s">
        <v>265</v>
      </c>
      <c r="R2" s="1" t="s">
        <v>266</v>
      </c>
    </row>
    <row r="3" spans="1:18" x14ac:dyDescent="0.25">
      <c r="A3" s="4">
        <v>43507</v>
      </c>
      <c r="B3" s="3">
        <v>760</v>
      </c>
      <c r="C3" s="3">
        <v>760</v>
      </c>
      <c r="D3" s="3">
        <v>759</v>
      </c>
      <c r="E3" s="3">
        <v>759</v>
      </c>
      <c r="F3" s="3">
        <v>0.06</v>
      </c>
      <c r="G3">
        <v>8</v>
      </c>
      <c r="H3" s="3">
        <v>4.5570000000000003E-3</v>
      </c>
      <c r="I3" s="3">
        <v>5564.4318807</v>
      </c>
      <c r="J3" s="3">
        <v>53.8849743930664</v>
      </c>
      <c r="K3" s="3">
        <v>31.5175977383178</v>
      </c>
      <c r="L3" s="3">
        <v>36395.03</v>
      </c>
      <c r="M3" s="3">
        <v>8.1452483333790102</v>
      </c>
      <c r="N3" s="3">
        <v>4.6255256871636696</v>
      </c>
      <c r="O3" s="3">
        <v>35.625813851200597</v>
      </c>
      <c r="P3" s="3">
        <v>15.639431341639099</v>
      </c>
      <c r="Q3" s="3">
        <v>2.3266867402529501</v>
      </c>
      <c r="R3" s="3">
        <v>0.82673441490347999</v>
      </c>
    </row>
    <row r="4" spans="1:18" x14ac:dyDescent="0.25">
      <c r="A4" s="4">
        <v>43504</v>
      </c>
      <c r="B4" s="3">
        <v>769.5</v>
      </c>
      <c r="C4" s="3">
        <v>776.1</v>
      </c>
      <c r="D4" s="3">
        <v>768.25</v>
      </c>
      <c r="E4" s="3">
        <v>771.4</v>
      </c>
      <c r="F4" s="3">
        <v>5.1999999999999998E-2</v>
      </c>
      <c r="G4">
        <v>16</v>
      </c>
      <c r="H4" s="3">
        <v>4.0137000000000003E-3</v>
      </c>
      <c r="I4" s="3">
        <v>5655.3395952199999</v>
      </c>
      <c r="J4" s="3">
        <v>54.765308625575003</v>
      </c>
      <c r="K4" s="3">
        <v>32.032509743528699</v>
      </c>
      <c r="L4" s="3">
        <v>36546.480000000003</v>
      </c>
      <c r="M4" s="3">
        <v>8.2783195841483099</v>
      </c>
      <c r="N4" s="3">
        <v>4.7010942227642403</v>
      </c>
      <c r="O4" s="3">
        <v>36.197104169751199</v>
      </c>
      <c r="P4" s="3">
        <v>15.8942903947317</v>
      </c>
      <c r="Q4" s="3">
        <v>2.3646984867340199</v>
      </c>
      <c r="R4" s="3">
        <v>0.84024101140519702</v>
      </c>
    </row>
    <row r="5" spans="1:18" x14ac:dyDescent="0.25">
      <c r="A5" s="4">
        <v>43503</v>
      </c>
      <c r="B5" s="3">
        <v>775.05</v>
      </c>
      <c r="C5" s="3">
        <v>775.05</v>
      </c>
      <c r="D5" s="3">
        <v>756.55</v>
      </c>
      <c r="E5" s="3">
        <v>766.65</v>
      </c>
      <c r="F5" s="3">
        <v>0.19800000000000001</v>
      </c>
      <c r="G5">
        <v>55</v>
      </c>
      <c r="H5" s="3">
        <v>1.52076E-2</v>
      </c>
      <c r="I5" s="3">
        <v>5620.5160755449997</v>
      </c>
      <c r="J5" s="3">
        <v>54.428083818767199</v>
      </c>
      <c r="K5" s="3">
        <v>31.835265225403599</v>
      </c>
      <c r="L5" s="3">
        <v>36971.089999999997</v>
      </c>
      <c r="M5" s="3">
        <v>8.2273447098616792</v>
      </c>
      <c r="N5" s="3">
        <v>4.6721465982398298</v>
      </c>
      <c r="O5" s="3">
        <v>35.978263120306401</v>
      </c>
      <c r="P5" s="3">
        <v>15.7966629348777</v>
      </c>
      <c r="Q5" s="3">
        <v>2.3501375354610299</v>
      </c>
      <c r="R5" s="3">
        <v>0.83506711355171603</v>
      </c>
    </row>
    <row r="6" spans="1:18" x14ac:dyDescent="0.25">
      <c r="A6" s="4">
        <v>43502</v>
      </c>
      <c r="B6" s="3">
        <v>755</v>
      </c>
      <c r="C6" s="3">
        <v>763.35</v>
      </c>
      <c r="D6" s="3">
        <v>755</v>
      </c>
      <c r="E6" s="3">
        <v>759.35</v>
      </c>
      <c r="F6" s="3">
        <v>5.6000000000000001E-2</v>
      </c>
      <c r="G6">
        <v>16</v>
      </c>
      <c r="H6" s="3">
        <v>4.2560999999999996E-3</v>
      </c>
      <c r="I6" s="3">
        <v>5566.9978242549996</v>
      </c>
      <c r="J6" s="3">
        <v>53.909822536725898</v>
      </c>
      <c r="K6" s="3">
        <v>31.5321315449164</v>
      </c>
      <c r="L6" s="3">
        <v>36975.230000000003</v>
      </c>
      <c r="M6" s="3">
        <v>8.1490043767475004</v>
      </c>
      <c r="N6" s="3">
        <v>4.6276586700233597</v>
      </c>
      <c r="O6" s="3">
        <v>35.641938981159697</v>
      </c>
      <c r="P6" s="3">
        <v>15.6466249439442</v>
      </c>
      <c r="Q6" s="3">
        <v>2.3277596524520101</v>
      </c>
      <c r="R6" s="3">
        <v>0.82711564948215699</v>
      </c>
    </row>
    <row r="7" spans="1:18" x14ac:dyDescent="0.25">
      <c r="A7" s="4">
        <v>43501</v>
      </c>
      <c r="B7" s="3">
        <v>751.95</v>
      </c>
      <c r="C7" s="3">
        <v>761.8</v>
      </c>
      <c r="D7" s="3">
        <v>751.8</v>
      </c>
      <c r="E7" s="3">
        <v>761</v>
      </c>
      <c r="F7" s="3">
        <v>0.14899999999999999</v>
      </c>
      <c r="G7">
        <v>29</v>
      </c>
      <c r="H7" s="3">
        <v>1.13144E-2</v>
      </c>
      <c r="I7" s="3">
        <v>5579.0944153</v>
      </c>
      <c r="J7" s="3">
        <v>54.026963785406501</v>
      </c>
      <c r="K7" s="3">
        <v>31.600648061738902</v>
      </c>
      <c r="L7" s="3">
        <v>36616.81</v>
      </c>
      <c r="M7" s="3">
        <v>8.1667114383417996</v>
      </c>
      <c r="N7" s="3">
        <v>4.6377141606476302</v>
      </c>
      <c r="O7" s="3">
        <v>35.7179574509668</v>
      </c>
      <c r="P7" s="3">
        <v>15.680537640524999</v>
      </c>
      <c r="Q7" s="3">
        <v>2.33281766710473</v>
      </c>
      <c r="R7" s="3">
        <v>0.82891289821020797</v>
      </c>
    </row>
    <row r="8" spans="1:18" x14ac:dyDescent="0.25">
      <c r="A8" s="4">
        <v>43500</v>
      </c>
      <c r="B8" s="3">
        <v>773</v>
      </c>
      <c r="C8" s="3">
        <v>773</v>
      </c>
      <c r="D8" s="3">
        <v>747.2</v>
      </c>
      <c r="E8" s="3">
        <v>754</v>
      </c>
      <c r="F8" s="3">
        <v>5.6000000000000001E-2</v>
      </c>
      <c r="G8">
        <v>23</v>
      </c>
      <c r="H8" s="3">
        <v>4.2528000000000002E-3</v>
      </c>
      <c r="I8" s="3">
        <v>5527.7755441999998</v>
      </c>
      <c r="J8" s="3">
        <v>53.530000912216103</v>
      </c>
      <c r="K8" s="3">
        <v>31.309971929764899</v>
      </c>
      <c r="L8" s="3">
        <v>36582.74</v>
      </c>
      <c r="M8" s="3">
        <v>8.0915905709720395</v>
      </c>
      <c r="N8" s="3">
        <v>4.5950545034537598</v>
      </c>
      <c r="O8" s="3">
        <v>35.395454851784997</v>
      </c>
      <c r="P8" s="3">
        <v>15.536665594424401</v>
      </c>
      <c r="Q8" s="3">
        <v>2.3113594231234802</v>
      </c>
      <c r="R8" s="3">
        <v>0.82128820663665802</v>
      </c>
    </row>
    <row r="9" spans="1:18" x14ac:dyDescent="0.25">
      <c r="A9" s="4">
        <v>43497</v>
      </c>
      <c r="B9" s="3">
        <v>771.35</v>
      </c>
      <c r="C9" s="3">
        <v>777</v>
      </c>
      <c r="D9" s="3">
        <v>771.2</v>
      </c>
      <c r="E9" s="3">
        <v>773.6</v>
      </c>
      <c r="F9" s="3">
        <v>5.3999999999999999E-2</v>
      </c>
      <c r="G9">
        <v>17</v>
      </c>
      <c r="H9" s="3">
        <v>4.1801E-3</v>
      </c>
      <c r="I9" s="3">
        <v>5671.4683832800001</v>
      </c>
      <c r="J9" s="3">
        <v>54.921496957149103</v>
      </c>
      <c r="K9" s="3">
        <v>32.123865099291997</v>
      </c>
      <c r="L9" s="3">
        <v>36469.43</v>
      </c>
      <c r="M9" s="3">
        <v>8.3019289996073802</v>
      </c>
      <c r="N9" s="3">
        <v>4.7145015435965902</v>
      </c>
      <c r="O9" s="3">
        <v>36.298462129493998</v>
      </c>
      <c r="P9" s="3">
        <v>15.9395073235062</v>
      </c>
      <c r="Q9" s="3">
        <v>2.3714425062709901</v>
      </c>
      <c r="R9" s="3">
        <v>0.84263734304259796</v>
      </c>
    </row>
    <row r="10" spans="1:18" x14ac:dyDescent="0.25">
      <c r="A10" s="4">
        <v>43496</v>
      </c>
      <c r="B10" s="3">
        <v>755.4</v>
      </c>
      <c r="C10" s="3">
        <v>779.8</v>
      </c>
      <c r="D10" s="3">
        <v>751.6</v>
      </c>
      <c r="E10" s="3">
        <v>773.9</v>
      </c>
      <c r="F10" s="3">
        <v>1.169</v>
      </c>
      <c r="G10">
        <v>120</v>
      </c>
      <c r="H10" s="3">
        <v>8.9582200000000001E-2</v>
      </c>
      <c r="I10" s="3">
        <v>5673.66776347</v>
      </c>
      <c r="J10" s="3">
        <v>54.942795366000098</v>
      </c>
      <c r="K10" s="3">
        <v>32.136322647805201</v>
      </c>
      <c r="L10" s="3">
        <v>36256.69</v>
      </c>
      <c r="M10" s="3">
        <v>8.3051484653518006</v>
      </c>
      <c r="N10" s="3">
        <v>4.7163298146191899</v>
      </c>
      <c r="O10" s="3">
        <v>36.312283669458999</v>
      </c>
      <c r="P10" s="3">
        <v>15.945673268339</v>
      </c>
      <c r="Q10" s="3">
        <v>2.37236214529876</v>
      </c>
      <c r="R10" s="3">
        <v>0.84296411553860695</v>
      </c>
    </row>
    <row r="11" spans="1:18" x14ac:dyDescent="0.25">
      <c r="A11" s="4">
        <v>43495</v>
      </c>
      <c r="B11" s="3">
        <v>758</v>
      </c>
      <c r="C11" s="3">
        <v>785</v>
      </c>
      <c r="D11" s="3">
        <v>750</v>
      </c>
      <c r="E11" s="3">
        <v>751.55</v>
      </c>
      <c r="F11" s="3">
        <v>0.81200000000000006</v>
      </c>
      <c r="G11">
        <v>91</v>
      </c>
      <c r="H11" s="3">
        <v>6.2015300000000002E-2</v>
      </c>
      <c r="I11" s="3">
        <v>5509.8139393150004</v>
      </c>
      <c r="J11" s="3">
        <v>53.356063906599502</v>
      </c>
      <c r="K11" s="3">
        <v>31.208235283574101</v>
      </c>
      <c r="L11" s="3">
        <v>35591.25</v>
      </c>
      <c r="M11" s="3">
        <v>8.0652982673926203</v>
      </c>
      <c r="N11" s="3">
        <v>4.5801236234359104</v>
      </c>
      <c r="O11" s="3">
        <v>35.282578942071403</v>
      </c>
      <c r="P11" s="3">
        <v>15.4863103782892</v>
      </c>
      <c r="Q11" s="3">
        <v>2.30384903773004</v>
      </c>
      <c r="R11" s="3">
        <v>0.818619564585916</v>
      </c>
    </row>
    <row r="12" spans="1:18" x14ac:dyDescent="0.25">
      <c r="A12" s="4">
        <v>43494</v>
      </c>
      <c r="B12" s="3">
        <v>758.2</v>
      </c>
      <c r="C12" s="3">
        <v>770</v>
      </c>
      <c r="D12" s="3">
        <v>754.85</v>
      </c>
      <c r="E12" s="3">
        <v>765.9</v>
      </c>
      <c r="F12" s="3">
        <v>0.13500000000000001</v>
      </c>
      <c r="G12">
        <v>35</v>
      </c>
      <c r="H12" s="3">
        <v>1.02527E-2</v>
      </c>
      <c r="I12" s="3">
        <v>5615.0176250699997</v>
      </c>
      <c r="J12" s="3">
        <v>54.374837796639703</v>
      </c>
      <c r="K12" s="3">
        <v>31.8041213541206</v>
      </c>
      <c r="L12" s="3">
        <v>35592.5</v>
      </c>
      <c r="M12" s="3">
        <v>8.2192960455006396</v>
      </c>
      <c r="N12" s="3">
        <v>4.6675759206833396</v>
      </c>
      <c r="O12" s="3">
        <v>35.943709270394102</v>
      </c>
      <c r="P12" s="3">
        <v>15.781248072795499</v>
      </c>
      <c r="Q12" s="3">
        <v>2.34783843789161</v>
      </c>
      <c r="R12" s="3">
        <v>0.83425018231169301</v>
      </c>
    </row>
    <row r="13" spans="1:18" x14ac:dyDescent="0.25">
      <c r="A13" s="4">
        <v>43493</v>
      </c>
      <c r="B13" s="3">
        <v>775</v>
      </c>
      <c r="C13" s="3">
        <v>775</v>
      </c>
      <c r="D13" s="3">
        <v>750</v>
      </c>
      <c r="E13" s="3">
        <v>761.6</v>
      </c>
      <c r="F13" s="3">
        <v>7.0999999999999994E-2</v>
      </c>
      <c r="G13">
        <v>14</v>
      </c>
      <c r="H13" s="3">
        <v>5.3984999999999997E-3</v>
      </c>
      <c r="I13" s="3">
        <v>5583.4931756799997</v>
      </c>
      <c r="J13" s="3">
        <v>54.069560603108499</v>
      </c>
      <c r="K13" s="3">
        <v>31.6255631587652</v>
      </c>
      <c r="L13" s="3">
        <v>35656.699999999997</v>
      </c>
      <c r="M13" s="3">
        <v>8.1731503698306405</v>
      </c>
      <c r="N13" s="3">
        <v>4.6413707026928197</v>
      </c>
      <c r="O13" s="3">
        <v>35.745600530896702</v>
      </c>
      <c r="P13" s="3">
        <v>15.6928695301908</v>
      </c>
      <c r="Q13" s="3">
        <v>2.3346569451602699</v>
      </c>
      <c r="R13" s="3">
        <v>0.82956644320222706</v>
      </c>
    </row>
    <row r="14" spans="1:18" x14ac:dyDescent="0.25">
      <c r="A14" s="4">
        <v>43490</v>
      </c>
      <c r="B14" s="3">
        <v>793</v>
      </c>
      <c r="C14" s="3">
        <v>793</v>
      </c>
      <c r="D14" s="3">
        <v>775</v>
      </c>
      <c r="E14" s="3">
        <v>775.65</v>
      </c>
      <c r="F14" s="3">
        <v>8.2000000000000003E-2</v>
      </c>
      <c r="G14">
        <v>26</v>
      </c>
      <c r="H14" s="3">
        <v>6.3927999999999997E-3</v>
      </c>
      <c r="I14" s="3">
        <v>5686.497481245</v>
      </c>
      <c r="J14" s="3">
        <v>55.067036084297698</v>
      </c>
      <c r="K14" s="3">
        <v>32.208991680798597</v>
      </c>
      <c r="L14" s="3">
        <v>36025.54</v>
      </c>
      <c r="M14" s="3">
        <v>8.3239286821942393</v>
      </c>
      <c r="N14" s="3">
        <v>4.7269947289176599</v>
      </c>
      <c r="O14" s="3">
        <v>36.3929093192544</v>
      </c>
      <c r="P14" s="3">
        <v>15.981641279864199</v>
      </c>
      <c r="Q14" s="3">
        <v>2.3777267062940699</v>
      </c>
      <c r="R14" s="3">
        <v>0.84487028843199496</v>
      </c>
    </row>
    <row r="15" spans="1:18" x14ac:dyDescent="0.25">
      <c r="A15" s="4">
        <v>43489</v>
      </c>
      <c r="B15" s="3">
        <v>777.85</v>
      </c>
      <c r="C15" s="3">
        <v>785.4</v>
      </c>
      <c r="D15" s="3">
        <v>776.3</v>
      </c>
      <c r="E15" s="3">
        <v>776.5</v>
      </c>
      <c r="F15" s="3">
        <v>7.5999999999999998E-2</v>
      </c>
      <c r="G15">
        <v>19</v>
      </c>
      <c r="H15" s="3">
        <v>5.9163999999999996E-3</v>
      </c>
      <c r="I15" s="3">
        <v>5692.7290584499997</v>
      </c>
      <c r="J15" s="3">
        <v>55.127381576042197</v>
      </c>
      <c r="K15" s="3">
        <v>32.244288068252601</v>
      </c>
      <c r="L15" s="3">
        <v>36195.1</v>
      </c>
      <c r="M15" s="3">
        <v>8.3330505018034309</v>
      </c>
      <c r="N15" s="3">
        <v>4.73217483014834</v>
      </c>
      <c r="O15" s="3">
        <v>36.432070349155097</v>
      </c>
      <c r="P15" s="3">
        <v>15.9991114568907</v>
      </c>
      <c r="Q15" s="3">
        <v>2.3803323502060798</v>
      </c>
      <c r="R15" s="3">
        <v>0.84579614383735402</v>
      </c>
    </row>
    <row r="16" spans="1:18" x14ac:dyDescent="0.25">
      <c r="A16" s="4">
        <v>43488</v>
      </c>
      <c r="B16" s="3">
        <v>775</v>
      </c>
      <c r="C16" s="3">
        <v>794.8</v>
      </c>
      <c r="D16" s="3">
        <v>775</v>
      </c>
      <c r="E16" s="3">
        <v>781.85</v>
      </c>
      <c r="F16" s="3">
        <v>0.112</v>
      </c>
      <c r="G16">
        <v>28</v>
      </c>
      <c r="H16" s="3">
        <v>8.8184000000000005E-3</v>
      </c>
      <c r="I16" s="3">
        <v>5731.9513385050004</v>
      </c>
      <c r="J16" s="3">
        <v>55.507203200551999</v>
      </c>
      <c r="K16" s="3">
        <v>32.466447683404098</v>
      </c>
      <c r="L16" s="3">
        <v>36108.47</v>
      </c>
      <c r="M16" s="3">
        <v>8.3904643075788901</v>
      </c>
      <c r="N16" s="3">
        <v>4.7647789967179399</v>
      </c>
      <c r="O16" s="3">
        <v>36.678554478529698</v>
      </c>
      <c r="P16" s="3">
        <v>16.1090708064105</v>
      </c>
      <c r="Q16" s="3">
        <v>2.3967325795346102</v>
      </c>
      <c r="R16" s="3">
        <v>0.85162358668285298</v>
      </c>
    </row>
    <row r="17" spans="1:18" x14ac:dyDescent="0.25">
      <c r="A17" s="4">
        <v>43487</v>
      </c>
      <c r="B17" s="3">
        <v>767.05</v>
      </c>
      <c r="C17" s="3">
        <v>792</v>
      </c>
      <c r="D17" s="3">
        <v>767.05</v>
      </c>
      <c r="E17" s="3">
        <v>784.4</v>
      </c>
      <c r="F17" s="3">
        <v>0.46400000000000002</v>
      </c>
      <c r="G17">
        <v>87</v>
      </c>
      <c r="H17" s="3">
        <v>3.6198099999999997E-2</v>
      </c>
      <c r="I17" s="3">
        <v>5750.6460701200003</v>
      </c>
      <c r="J17" s="3">
        <v>55.688239675785603</v>
      </c>
      <c r="K17" s="3">
        <v>32.572336845766102</v>
      </c>
      <c r="L17" s="3">
        <v>36444.639999999999</v>
      </c>
      <c r="M17" s="3">
        <v>8.4178297664064505</v>
      </c>
      <c r="N17" s="3">
        <v>4.7803193004099898</v>
      </c>
      <c r="O17" s="3">
        <v>36.796037568231696</v>
      </c>
      <c r="P17" s="3">
        <v>16.161481337489999</v>
      </c>
      <c r="Q17" s="3">
        <v>2.4045495112706301</v>
      </c>
      <c r="R17" s="3">
        <v>0.85440115289893204</v>
      </c>
    </row>
    <row r="18" spans="1:18" x14ac:dyDescent="0.25">
      <c r="A18" s="4">
        <v>43486</v>
      </c>
      <c r="B18" s="3">
        <v>765</v>
      </c>
      <c r="C18" s="3">
        <v>776.3</v>
      </c>
      <c r="D18" s="3">
        <v>751</v>
      </c>
      <c r="E18" s="3">
        <v>770.55</v>
      </c>
      <c r="F18" s="3">
        <v>0.159</v>
      </c>
      <c r="G18">
        <v>47</v>
      </c>
      <c r="H18" s="3">
        <v>1.2201500000000001E-2</v>
      </c>
      <c r="I18" s="3">
        <v>5649.1080180150002</v>
      </c>
      <c r="J18" s="3">
        <v>54.704963133830397</v>
      </c>
      <c r="K18" s="3">
        <v>31.997213356074798</v>
      </c>
      <c r="L18" s="3">
        <v>36578.959999999999</v>
      </c>
      <c r="M18" s="3">
        <v>8.2691977645391308</v>
      </c>
      <c r="N18" s="3">
        <v>4.6959141215335496</v>
      </c>
      <c r="O18" s="3">
        <v>36.157943139850602</v>
      </c>
      <c r="P18" s="3">
        <v>15.8768202177052</v>
      </c>
      <c r="Q18" s="3">
        <v>2.36209284282201</v>
      </c>
      <c r="R18" s="3">
        <v>0.83931515599983697</v>
      </c>
    </row>
    <row r="19" spans="1:18" x14ac:dyDescent="0.25">
      <c r="A19" s="4">
        <v>43483</v>
      </c>
      <c r="B19" s="3">
        <v>773</v>
      </c>
      <c r="C19" s="3">
        <v>776.35</v>
      </c>
      <c r="D19" s="3">
        <v>769.05</v>
      </c>
      <c r="E19" s="3">
        <v>772.6</v>
      </c>
      <c r="F19" s="3">
        <v>6.8000000000000005E-2</v>
      </c>
      <c r="G19">
        <v>17</v>
      </c>
      <c r="H19" s="3">
        <v>5.2618999999999999E-3</v>
      </c>
      <c r="I19" s="3">
        <v>5664.1371159800001</v>
      </c>
      <c r="J19" s="3">
        <v>54.850502260978999</v>
      </c>
      <c r="K19" s="3">
        <v>32.082339937581402</v>
      </c>
      <c r="L19" s="3">
        <v>36386.61</v>
      </c>
      <c r="M19" s="3">
        <v>8.2911974471259899</v>
      </c>
      <c r="N19" s="3">
        <v>4.7084073068546104</v>
      </c>
      <c r="O19" s="3">
        <v>36.252390329610897</v>
      </c>
      <c r="P19" s="3">
        <v>15.918954174063201</v>
      </c>
      <c r="Q19" s="3">
        <v>2.3683770428450899</v>
      </c>
      <c r="R19" s="3">
        <v>0.84154810138923397</v>
      </c>
    </row>
    <row r="20" spans="1:18" x14ac:dyDescent="0.25">
      <c r="A20" s="4">
        <v>43482</v>
      </c>
      <c r="B20" s="3">
        <v>777</v>
      </c>
      <c r="C20" s="3">
        <v>778.15</v>
      </c>
      <c r="D20" s="3">
        <v>763.6</v>
      </c>
      <c r="E20" s="3">
        <v>776.15</v>
      </c>
      <c r="F20" s="3">
        <v>0.156</v>
      </c>
      <c r="G20">
        <v>25</v>
      </c>
      <c r="H20" s="3">
        <v>1.2035499999999999E-2</v>
      </c>
      <c r="I20" s="3">
        <v>5690.163114895</v>
      </c>
      <c r="J20" s="3">
        <v>55.1025334323827</v>
      </c>
      <c r="K20" s="3">
        <v>32.229754261653902</v>
      </c>
      <c r="L20" s="3">
        <v>36374.080000000002</v>
      </c>
      <c r="M20" s="3">
        <v>8.3292944584349407</v>
      </c>
      <c r="N20" s="3">
        <v>4.7300418472886498</v>
      </c>
      <c r="O20" s="3">
        <v>36.415945219195997</v>
      </c>
      <c r="P20" s="3">
        <v>15.991917854585701</v>
      </c>
      <c r="Q20" s="3">
        <v>2.3792594380070202</v>
      </c>
      <c r="R20" s="3">
        <v>0.84541490925867702</v>
      </c>
    </row>
    <row r="21" spans="1:18" x14ac:dyDescent="0.25">
      <c r="A21" s="4">
        <v>43481</v>
      </c>
      <c r="B21" s="3">
        <v>760</v>
      </c>
      <c r="C21" s="3">
        <v>764</v>
      </c>
      <c r="D21" s="3">
        <v>760</v>
      </c>
      <c r="E21" s="3">
        <v>764</v>
      </c>
      <c r="F21" s="3">
        <v>0.28499999999999998</v>
      </c>
      <c r="G21">
        <v>8</v>
      </c>
      <c r="H21" s="3">
        <v>2.1666299999999999E-2</v>
      </c>
      <c r="I21" s="3">
        <v>5601.0882172000001</v>
      </c>
      <c r="J21" s="3">
        <v>54.239947873916599</v>
      </c>
      <c r="K21" s="3">
        <v>31.725223546870598</v>
      </c>
      <c r="L21" s="3">
        <v>36321.29</v>
      </c>
      <c r="M21" s="3">
        <v>8.1989060957859898</v>
      </c>
      <c r="N21" s="3">
        <v>4.6559968708735804</v>
      </c>
      <c r="O21" s="3">
        <v>35.856172850616197</v>
      </c>
      <c r="P21" s="3">
        <v>15.742197088853899</v>
      </c>
      <c r="Q21" s="3">
        <v>2.3420140573824102</v>
      </c>
      <c r="R21" s="3">
        <v>0.83218062317030095</v>
      </c>
    </row>
    <row r="22" spans="1:18" x14ac:dyDescent="0.25">
      <c r="A22" s="4">
        <v>43480</v>
      </c>
      <c r="B22" s="3">
        <v>764.65</v>
      </c>
      <c r="C22" s="3">
        <v>765</v>
      </c>
      <c r="D22" s="3">
        <v>755.1</v>
      </c>
      <c r="E22" s="3">
        <v>763.15</v>
      </c>
      <c r="F22" s="3">
        <v>2.5999999999999999E-2</v>
      </c>
      <c r="G22">
        <v>8</v>
      </c>
      <c r="H22" s="3">
        <v>1.9786000000000001E-3</v>
      </c>
      <c r="I22" s="3">
        <v>5594.8566399949996</v>
      </c>
      <c r="J22" s="3">
        <v>54.179602382172099</v>
      </c>
      <c r="K22" s="3">
        <v>31.689927159416602</v>
      </c>
      <c r="L22" s="3">
        <v>36318.33</v>
      </c>
      <c r="M22" s="3">
        <v>8.1897842761768</v>
      </c>
      <c r="N22" s="3">
        <v>4.6508167696428897</v>
      </c>
      <c r="O22" s="3">
        <v>35.8170118207155</v>
      </c>
      <c r="P22" s="3">
        <v>15.7247269118274</v>
      </c>
      <c r="Q22" s="3">
        <v>2.3394084134703999</v>
      </c>
      <c r="R22" s="3">
        <v>0.831254767764941</v>
      </c>
    </row>
    <row r="23" spans="1:18" x14ac:dyDescent="0.25">
      <c r="A23" s="4">
        <v>43479</v>
      </c>
      <c r="B23" s="3">
        <v>762.45</v>
      </c>
      <c r="C23" s="3">
        <v>762.45</v>
      </c>
      <c r="D23" s="3">
        <v>754.5</v>
      </c>
      <c r="E23" s="3">
        <v>759.25</v>
      </c>
      <c r="F23" s="3">
        <v>4.0000000000000001E-3</v>
      </c>
      <c r="G23">
        <v>4</v>
      </c>
      <c r="H23" s="3">
        <v>3.0360000000000001E-4</v>
      </c>
      <c r="I23" s="3">
        <v>5566.264697525</v>
      </c>
      <c r="J23" s="3">
        <v>53.902723067108901</v>
      </c>
      <c r="K23" s="3">
        <v>31.527979028745399</v>
      </c>
      <c r="L23" s="3">
        <v>35853.56</v>
      </c>
      <c r="M23" s="3">
        <v>8.1479312214993591</v>
      </c>
      <c r="N23" s="3">
        <v>4.6270492463491699</v>
      </c>
      <c r="O23" s="3">
        <v>35.637331801171399</v>
      </c>
      <c r="P23" s="3">
        <v>15.6445696289999</v>
      </c>
      <c r="Q23" s="3">
        <v>2.3274531061094201</v>
      </c>
      <c r="R23" s="3">
        <v>0.82700672531682096</v>
      </c>
    </row>
    <row r="24" spans="1:18" x14ac:dyDescent="0.25">
      <c r="A24" s="4">
        <v>43476</v>
      </c>
      <c r="B24" s="3">
        <v>760.45</v>
      </c>
      <c r="C24" s="3">
        <v>764.7</v>
      </c>
      <c r="D24" s="3">
        <v>755</v>
      </c>
      <c r="E24" s="3">
        <v>758.05</v>
      </c>
      <c r="F24" s="3">
        <v>0.28000000000000003</v>
      </c>
      <c r="G24">
        <v>13</v>
      </c>
      <c r="H24" s="3">
        <v>2.1275700000000002E-2</v>
      </c>
      <c r="I24" s="3">
        <v>5557.4671767649997</v>
      </c>
      <c r="J24" s="3">
        <v>53.817529431704799</v>
      </c>
      <c r="K24" s="3">
        <v>31.4781488346927</v>
      </c>
      <c r="L24" s="3">
        <v>36009.839999999997</v>
      </c>
      <c r="M24" s="3">
        <v>8.1350533585216898</v>
      </c>
      <c r="N24" s="3">
        <v>4.61973616225879</v>
      </c>
      <c r="O24" s="3">
        <v>35.582045641311602</v>
      </c>
      <c r="P24" s="3">
        <v>15.619905849668299</v>
      </c>
      <c r="Q24" s="3">
        <v>2.3237745499983502</v>
      </c>
      <c r="R24" s="3">
        <v>0.82569963533278401</v>
      </c>
    </row>
    <row r="25" spans="1:18" x14ac:dyDescent="0.25">
      <c r="A25" s="4">
        <v>43475</v>
      </c>
      <c r="B25" s="3">
        <v>760.35</v>
      </c>
      <c r="C25" s="3">
        <v>763.45</v>
      </c>
      <c r="D25" s="3">
        <v>755</v>
      </c>
      <c r="E25" s="3">
        <v>762.75</v>
      </c>
      <c r="F25" s="3">
        <v>6.3E-2</v>
      </c>
      <c r="G25">
        <v>14</v>
      </c>
      <c r="H25" s="3">
        <v>4.7863000000000003E-3</v>
      </c>
      <c r="I25" s="3">
        <v>5591.9241330750001</v>
      </c>
      <c r="J25" s="3">
        <v>54.151204503704101</v>
      </c>
      <c r="K25" s="3">
        <v>31.673317094732401</v>
      </c>
      <c r="L25" s="3">
        <v>36106.5</v>
      </c>
      <c r="M25" s="3">
        <v>8.18549165518424</v>
      </c>
      <c r="N25" s="3">
        <v>4.6483790749461003</v>
      </c>
      <c r="O25" s="3">
        <v>35.798583100762301</v>
      </c>
      <c r="P25" s="3">
        <v>15.7165056520502</v>
      </c>
      <c r="Q25" s="3">
        <v>2.3381822281000502</v>
      </c>
      <c r="R25" s="3">
        <v>0.83081907110359599</v>
      </c>
    </row>
    <row r="26" spans="1:18" x14ac:dyDescent="0.25">
      <c r="A26" s="4">
        <v>43474</v>
      </c>
      <c r="B26" s="3">
        <v>755</v>
      </c>
      <c r="C26" s="3">
        <v>762.2</v>
      </c>
      <c r="D26" s="3">
        <v>750.1</v>
      </c>
      <c r="E26" s="3">
        <v>753.15</v>
      </c>
      <c r="F26" s="3">
        <v>3.3000000000000002E-2</v>
      </c>
      <c r="G26">
        <v>5</v>
      </c>
      <c r="H26" s="3">
        <v>2.4843999999999999E-3</v>
      </c>
      <c r="I26" s="3">
        <v>5521.5439669950001</v>
      </c>
      <c r="J26" s="3">
        <v>53.469655420471597</v>
      </c>
      <c r="K26" s="3">
        <v>31.274675542311002</v>
      </c>
      <c r="L26" s="3">
        <v>36212.910000000003</v>
      </c>
      <c r="M26" s="3">
        <v>8.0824687513628497</v>
      </c>
      <c r="N26" s="3">
        <v>4.5898744022230797</v>
      </c>
      <c r="O26" s="3">
        <v>35.3562938218844</v>
      </c>
      <c r="P26" s="3">
        <v>15.519195417397899</v>
      </c>
      <c r="Q26" s="3">
        <v>2.3087537792114698</v>
      </c>
      <c r="R26" s="3">
        <v>0.82036235123129897</v>
      </c>
    </row>
    <row r="27" spans="1:18" x14ac:dyDescent="0.25">
      <c r="A27" s="4">
        <v>43473</v>
      </c>
      <c r="B27" s="3">
        <v>745.25</v>
      </c>
      <c r="C27" s="3">
        <v>750</v>
      </c>
      <c r="D27" s="3">
        <v>745.25</v>
      </c>
      <c r="E27" s="3">
        <v>750</v>
      </c>
      <c r="F27" s="3">
        <v>3.5999999999999997E-2</v>
      </c>
      <c r="G27">
        <v>3</v>
      </c>
      <c r="H27" s="3">
        <v>2.6914E-3</v>
      </c>
      <c r="I27" s="3">
        <v>5498.4504749999996</v>
      </c>
      <c r="J27" s="3">
        <v>53.246022127535902</v>
      </c>
      <c r="K27" s="3">
        <v>31.143871282922699</v>
      </c>
      <c r="L27" s="3">
        <v>35980.93</v>
      </c>
      <c r="M27" s="3">
        <v>8.0486643610464501</v>
      </c>
      <c r="N27" s="3">
        <v>4.5706775564858404</v>
      </c>
      <c r="O27" s="3">
        <v>35.211167652252598</v>
      </c>
      <c r="P27" s="3">
        <v>15.4544529966526</v>
      </c>
      <c r="Q27" s="3">
        <v>2.2990975694199101</v>
      </c>
      <c r="R27" s="3">
        <v>0.81693124002320106</v>
      </c>
    </row>
    <row r="28" spans="1:18" x14ac:dyDescent="0.25">
      <c r="A28" s="4">
        <v>43472</v>
      </c>
      <c r="B28" s="3">
        <v>751.5</v>
      </c>
      <c r="C28" s="3">
        <v>754.1</v>
      </c>
      <c r="D28" s="3">
        <v>751.5</v>
      </c>
      <c r="E28" s="3">
        <v>753.55</v>
      </c>
      <c r="F28" s="3">
        <v>0.03</v>
      </c>
      <c r="G28">
        <v>7</v>
      </c>
      <c r="H28" s="3">
        <v>2.2572999999999998E-3</v>
      </c>
      <c r="I28" s="3">
        <v>5524.4764739149996</v>
      </c>
      <c r="J28" s="3">
        <v>53.498053298939602</v>
      </c>
      <c r="K28" s="3">
        <v>31.291285606995199</v>
      </c>
      <c r="L28" s="3">
        <v>35850.160000000003</v>
      </c>
      <c r="M28" s="3">
        <v>8.0867613723554097</v>
      </c>
      <c r="N28" s="3">
        <v>4.5923120969198701</v>
      </c>
      <c r="O28" s="3">
        <v>35.374722541837599</v>
      </c>
      <c r="P28" s="3">
        <v>15.527416677175101</v>
      </c>
      <c r="Q28" s="3">
        <v>2.3099799645818302</v>
      </c>
      <c r="R28" s="3">
        <v>0.82079804789264499</v>
      </c>
    </row>
    <row r="29" spans="1:18" x14ac:dyDescent="0.25">
      <c r="A29" s="4">
        <v>43469</v>
      </c>
      <c r="B29" s="3">
        <v>751</v>
      </c>
      <c r="C29" s="3">
        <v>761.85</v>
      </c>
      <c r="D29" s="3">
        <v>744.05</v>
      </c>
      <c r="E29" s="3">
        <v>751.1</v>
      </c>
      <c r="F29" s="3">
        <v>0.16600000000000001</v>
      </c>
      <c r="G29">
        <v>23</v>
      </c>
      <c r="H29" s="3">
        <v>1.24717E-2</v>
      </c>
      <c r="I29" s="3">
        <v>5506.5148690300002</v>
      </c>
      <c r="J29" s="3">
        <v>53.324116293323002</v>
      </c>
      <c r="K29" s="3">
        <v>31.189548960804299</v>
      </c>
      <c r="L29" s="3">
        <v>35695.1</v>
      </c>
      <c r="M29" s="3">
        <v>8.0604690687759906</v>
      </c>
      <c r="N29" s="3">
        <v>4.5773812169020198</v>
      </c>
      <c r="O29" s="3">
        <v>35.261846632123998</v>
      </c>
      <c r="P29" s="3">
        <v>15.4770614610399</v>
      </c>
      <c r="Q29" s="3">
        <v>2.30246957918839</v>
      </c>
      <c r="R29" s="3">
        <v>0.81812940584190197</v>
      </c>
    </row>
    <row r="30" spans="1:18" x14ac:dyDescent="0.25">
      <c r="A30" s="4">
        <v>43468</v>
      </c>
      <c r="B30" s="3">
        <v>760.55</v>
      </c>
      <c r="C30" s="3">
        <v>760.55</v>
      </c>
      <c r="D30" s="3">
        <v>737.8</v>
      </c>
      <c r="E30" s="3">
        <v>755.05</v>
      </c>
      <c r="F30" s="3">
        <v>0.96499999999999997</v>
      </c>
      <c r="G30">
        <v>115</v>
      </c>
      <c r="H30" s="3">
        <v>7.2367899999999999E-2</v>
      </c>
      <c r="I30" s="3">
        <v>5535.4733748649996</v>
      </c>
      <c r="J30" s="3">
        <v>53.604545343194701</v>
      </c>
      <c r="K30" s="3">
        <v>31.353573349561</v>
      </c>
      <c r="L30" s="3">
        <v>35513.71</v>
      </c>
      <c r="M30" s="3">
        <v>8.1028587010774995</v>
      </c>
      <c r="N30" s="3">
        <v>4.6014534520328398</v>
      </c>
      <c r="O30" s="3">
        <v>35.443830241662297</v>
      </c>
      <c r="P30" s="3">
        <v>15.558246401339501</v>
      </c>
      <c r="Q30" s="3">
        <v>2.31457815972067</v>
      </c>
      <c r="R30" s="3">
        <v>0.82243191037269103</v>
      </c>
    </row>
    <row r="31" spans="1:18" x14ac:dyDescent="0.25">
      <c r="A31" s="4">
        <v>43467</v>
      </c>
      <c r="B31" s="3">
        <v>761.05</v>
      </c>
      <c r="C31" s="3">
        <v>763.55</v>
      </c>
      <c r="D31" s="3">
        <v>744.05</v>
      </c>
      <c r="E31" s="3">
        <v>748.75</v>
      </c>
      <c r="F31" s="3">
        <v>0.17100000000000001</v>
      </c>
      <c r="G31">
        <v>38</v>
      </c>
      <c r="H31" s="3">
        <v>1.29339E-2</v>
      </c>
      <c r="I31" s="3">
        <v>5489.2863908749996</v>
      </c>
      <c r="J31" s="3">
        <v>53.157278757323397</v>
      </c>
      <c r="K31" s="3">
        <v>31.091964830784502</v>
      </c>
      <c r="L31" s="3">
        <v>35891.519999999997</v>
      </c>
      <c r="M31" s="3">
        <v>8.0352499204447092</v>
      </c>
      <c r="N31" s="3">
        <v>4.5630597605583603</v>
      </c>
      <c r="O31" s="3">
        <v>35.153577902398702</v>
      </c>
      <c r="P31" s="3">
        <v>15.428761559848899</v>
      </c>
      <c r="Q31" s="3">
        <v>2.2952657401375398</v>
      </c>
      <c r="R31" s="3">
        <v>0.81556968795649598</v>
      </c>
    </row>
    <row r="32" spans="1:18" x14ac:dyDescent="0.25">
      <c r="A32" s="4">
        <v>43466</v>
      </c>
      <c r="B32" s="3">
        <v>761.45</v>
      </c>
      <c r="C32" s="3">
        <v>773</v>
      </c>
      <c r="D32" s="3">
        <v>749.4</v>
      </c>
      <c r="E32" s="3">
        <v>767.15</v>
      </c>
      <c r="F32" s="3">
        <v>0.26400000000000001</v>
      </c>
      <c r="G32">
        <v>35</v>
      </c>
      <c r="H32" s="3">
        <v>2.0085499999999999E-2</v>
      </c>
      <c r="I32" s="3">
        <v>5624.1817091949997</v>
      </c>
      <c r="J32" s="3">
        <v>54.4635811668523</v>
      </c>
      <c r="K32" s="3">
        <v>31.856027806258801</v>
      </c>
      <c r="L32" s="3">
        <v>36254.57</v>
      </c>
      <c r="M32" s="3">
        <v>8.2327104861023805</v>
      </c>
      <c r="N32" s="3">
        <v>4.6751937166108197</v>
      </c>
      <c r="O32" s="3">
        <v>36.001299020247998</v>
      </c>
      <c r="P32" s="3">
        <v>15.8069395095992</v>
      </c>
      <c r="Q32" s="3">
        <v>2.3516702671739802</v>
      </c>
      <c r="R32" s="3">
        <v>0.83561173437839797</v>
      </c>
    </row>
    <row r="33" spans="1:18" x14ac:dyDescent="0.25">
      <c r="A33" s="4">
        <v>43465</v>
      </c>
      <c r="B33" s="3">
        <v>761</v>
      </c>
      <c r="C33" s="3">
        <v>772.45</v>
      </c>
      <c r="D33" s="3">
        <v>754.05</v>
      </c>
      <c r="E33" s="3">
        <v>769.15</v>
      </c>
      <c r="F33" s="3">
        <v>8.5999999999999993E-2</v>
      </c>
      <c r="G33">
        <v>12</v>
      </c>
      <c r="H33" s="3">
        <v>6.5573999999999997E-3</v>
      </c>
      <c r="I33" s="3">
        <v>5638.8442437949998</v>
      </c>
      <c r="J33" s="3">
        <v>54.605570559192401</v>
      </c>
      <c r="K33" s="3">
        <v>31.939078129679999</v>
      </c>
      <c r="L33" s="3">
        <v>36068.33</v>
      </c>
      <c r="M33" s="3">
        <v>8.2541735910651699</v>
      </c>
      <c r="N33" s="3">
        <v>4.6873821900947803</v>
      </c>
      <c r="O33" s="3">
        <v>36.093442620014201</v>
      </c>
      <c r="P33" s="3">
        <v>15.848045808485001</v>
      </c>
      <c r="Q33" s="3">
        <v>2.3578011940257602</v>
      </c>
      <c r="R33" s="3">
        <v>0.83779021768512696</v>
      </c>
    </row>
    <row r="34" spans="1:18" x14ac:dyDescent="0.25">
      <c r="A34" s="4">
        <v>43462</v>
      </c>
      <c r="B34" s="3">
        <v>768.55</v>
      </c>
      <c r="C34" s="3">
        <v>769.8</v>
      </c>
      <c r="D34" s="3">
        <v>753.95</v>
      </c>
      <c r="E34" s="3">
        <v>759.85</v>
      </c>
      <c r="F34" s="3">
        <v>0.06</v>
      </c>
      <c r="G34">
        <v>15</v>
      </c>
      <c r="H34" s="3">
        <v>4.5732999999999998E-3</v>
      </c>
      <c r="I34" s="3">
        <v>5570.6634579049996</v>
      </c>
      <c r="J34" s="3">
        <v>63.1022140677956</v>
      </c>
      <c r="K34" s="3">
        <v>33.851045537936599</v>
      </c>
      <c r="L34" s="3">
        <v>36076.720000000001</v>
      </c>
      <c r="M34" s="3">
        <v>8.6275560594220906</v>
      </c>
      <c r="N34" s="3">
        <v>4.8867197584672804</v>
      </c>
      <c r="O34" s="3">
        <v>38.981114485232503</v>
      </c>
      <c r="P34" s="3">
        <v>16.283929922192801</v>
      </c>
      <c r="Q34" s="3">
        <v>2.42913121498129</v>
      </c>
      <c r="R34" s="3">
        <v>0.86615374153365599</v>
      </c>
    </row>
    <row r="35" spans="1:18" x14ac:dyDescent="0.25">
      <c r="A35" s="4">
        <v>43461</v>
      </c>
      <c r="B35" s="3">
        <v>744.9</v>
      </c>
      <c r="C35" s="3">
        <v>770.65</v>
      </c>
      <c r="D35" s="3">
        <v>744.9</v>
      </c>
      <c r="E35" s="3">
        <v>769.45</v>
      </c>
      <c r="F35" s="3">
        <v>0.55800000000000005</v>
      </c>
      <c r="G35">
        <v>175</v>
      </c>
      <c r="H35" s="3">
        <v>4.28534E-2</v>
      </c>
      <c r="I35" s="3">
        <v>5641.0436239849996</v>
      </c>
      <c r="J35" s="3">
        <v>63.899452016141801</v>
      </c>
      <c r="K35" s="3">
        <v>34.278722101948198</v>
      </c>
      <c r="L35" s="3">
        <v>35807.279999999999</v>
      </c>
      <c r="M35" s="3">
        <v>8.7365572282981194</v>
      </c>
      <c r="N35" s="3">
        <v>4.9484589302528796</v>
      </c>
      <c r="O35" s="3">
        <v>39.464527948245099</v>
      </c>
      <c r="P35" s="3">
        <v>16.489142047349102</v>
      </c>
      <c r="Q35" s="3">
        <v>2.4598210348981402</v>
      </c>
      <c r="R35" s="3">
        <v>0.87709679071273505</v>
      </c>
    </row>
    <row r="36" spans="1:18" x14ac:dyDescent="0.25">
      <c r="A36" s="4">
        <v>43460</v>
      </c>
      <c r="B36" s="3">
        <v>742</v>
      </c>
      <c r="C36" s="3">
        <v>744.85</v>
      </c>
      <c r="D36" s="3">
        <v>741</v>
      </c>
      <c r="E36" s="3">
        <v>741.95</v>
      </c>
      <c r="F36" s="3">
        <v>0.17499999999999999</v>
      </c>
      <c r="G36">
        <v>21</v>
      </c>
      <c r="H36" s="3">
        <v>1.29842E-2</v>
      </c>
      <c r="I36" s="3">
        <v>5439.4337732350004</v>
      </c>
      <c r="J36" s="3">
        <v>61.615697476608503</v>
      </c>
      <c r="K36" s="3">
        <v>33.053606944623397</v>
      </c>
      <c r="L36" s="3">
        <v>35649.94</v>
      </c>
      <c r="M36" s="3">
        <v>8.4243142966219899</v>
      </c>
      <c r="N36" s="3">
        <v>4.7716019277420498</v>
      </c>
      <c r="O36" s="3">
        <v>38.079749798990299</v>
      </c>
      <c r="P36" s="3">
        <v>15.901294813828301</v>
      </c>
      <c r="Q36" s="3">
        <v>2.37190748826132</v>
      </c>
      <c r="R36" s="3">
        <v>0.84574951441849799</v>
      </c>
    </row>
    <row r="37" spans="1:18" x14ac:dyDescent="0.25">
      <c r="A37" s="4">
        <v>43458</v>
      </c>
      <c r="B37" s="3">
        <v>762.8</v>
      </c>
      <c r="C37" s="3">
        <v>778.95</v>
      </c>
      <c r="D37" s="3">
        <v>745</v>
      </c>
      <c r="E37" s="3">
        <v>747.1</v>
      </c>
      <c r="F37" s="3">
        <v>0.7</v>
      </c>
      <c r="G37">
        <v>104</v>
      </c>
      <c r="H37" s="3">
        <v>5.2970099999999999E-2</v>
      </c>
      <c r="I37" s="3">
        <v>5477.1897998300001</v>
      </c>
      <c r="J37" s="3">
        <v>62.043382417648402</v>
      </c>
      <c r="K37" s="3">
        <v>33.2830376013587</v>
      </c>
      <c r="L37" s="3">
        <v>35470.15</v>
      </c>
      <c r="M37" s="3">
        <v>8.4827888820086095</v>
      </c>
      <c r="N37" s="3">
        <v>4.8047224209395401</v>
      </c>
      <c r="O37" s="3">
        <v>38.3390809796689</v>
      </c>
      <c r="P37" s="3">
        <v>16.0113825684695</v>
      </c>
      <c r="Q37" s="3">
        <v>2.3883712979042202</v>
      </c>
      <c r="R37" s="3">
        <v>0.85162000434269203</v>
      </c>
    </row>
    <row r="38" spans="1:18" x14ac:dyDescent="0.25">
      <c r="A38" s="4">
        <v>43455</v>
      </c>
      <c r="B38" s="3">
        <v>759.35</v>
      </c>
      <c r="C38" s="3">
        <v>764.1</v>
      </c>
      <c r="D38" s="3">
        <v>758.95</v>
      </c>
      <c r="E38" s="3">
        <v>759.55</v>
      </c>
      <c r="F38" s="3">
        <v>0.13400000000000001</v>
      </c>
      <c r="G38">
        <v>35</v>
      </c>
      <c r="H38" s="3">
        <v>1.01926E-2</v>
      </c>
      <c r="I38" s="3">
        <v>5568.4640777149998</v>
      </c>
      <c r="J38" s="3">
        <v>63.077300381909801</v>
      </c>
      <c r="K38" s="3">
        <v>33.837680645311202</v>
      </c>
      <c r="L38" s="3">
        <v>35742.07</v>
      </c>
      <c r="M38" s="3">
        <v>8.6241497728947092</v>
      </c>
      <c r="N38" s="3">
        <v>4.8847904093489802</v>
      </c>
      <c r="O38" s="3">
        <v>38.966007814513397</v>
      </c>
      <c r="P38" s="3">
        <v>16.277517043281598</v>
      </c>
      <c r="Q38" s="3">
        <v>2.42817215810889</v>
      </c>
      <c r="R38" s="3">
        <v>0.86581177124680997</v>
      </c>
    </row>
    <row r="39" spans="1:18" x14ac:dyDescent="0.25">
      <c r="A39" s="4">
        <v>43454</v>
      </c>
      <c r="B39" s="3">
        <v>763.05</v>
      </c>
      <c r="C39" s="3">
        <v>776.75</v>
      </c>
      <c r="D39" s="3">
        <v>760.65</v>
      </c>
      <c r="E39" s="3">
        <v>766.5</v>
      </c>
      <c r="F39" s="3">
        <v>0.29799999999999999</v>
      </c>
      <c r="G39">
        <v>39</v>
      </c>
      <c r="H39" s="3">
        <v>2.2922700000000001E-2</v>
      </c>
      <c r="I39" s="3">
        <v>5619.4163854500002</v>
      </c>
      <c r="J39" s="3">
        <v>63.654467438264597</v>
      </c>
      <c r="K39" s="3">
        <v>34.147300657798802</v>
      </c>
      <c r="L39" s="3">
        <v>36431.67</v>
      </c>
      <c r="M39" s="3">
        <v>8.7030620774455905</v>
      </c>
      <c r="N39" s="3">
        <v>4.9294869972562596</v>
      </c>
      <c r="O39" s="3">
        <v>39.315979019506798</v>
      </c>
      <c r="P39" s="3">
        <v>16.426082071389601</v>
      </c>
      <c r="Q39" s="3">
        <v>2.45039030898619</v>
      </c>
      <c r="R39" s="3">
        <v>0.87373408289207999</v>
      </c>
    </row>
    <row r="40" spans="1:18" x14ac:dyDescent="0.25">
      <c r="A40" s="4">
        <v>43453</v>
      </c>
      <c r="B40" s="3">
        <v>749.25</v>
      </c>
      <c r="C40" s="3">
        <v>782.45</v>
      </c>
      <c r="D40" s="3">
        <v>749.2</v>
      </c>
      <c r="E40" s="3">
        <v>766.75</v>
      </c>
      <c r="F40" s="3">
        <v>1.329</v>
      </c>
      <c r="G40">
        <v>107</v>
      </c>
      <c r="H40" s="3">
        <v>0.1017265</v>
      </c>
      <c r="I40" s="3">
        <v>5621.2492022750002</v>
      </c>
      <c r="J40" s="3">
        <v>63.6752288431694</v>
      </c>
      <c r="K40" s="3">
        <v>34.158438068319903</v>
      </c>
      <c r="L40" s="3">
        <v>36484.33</v>
      </c>
      <c r="M40" s="3">
        <v>8.7059006495517295</v>
      </c>
      <c r="N40" s="3">
        <v>4.9310947881881804</v>
      </c>
      <c r="O40" s="3">
        <v>39.328567911772801</v>
      </c>
      <c r="P40" s="3">
        <v>16.4314261371489</v>
      </c>
      <c r="Q40" s="3">
        <v>2.4511895230465299</v>
      </c>
      <c r="R40" s="3">
        <v>0.87401905813111902</v>
      </c>
    </row>
    <row r="41" spans="1:18" x14ac:dyDescent="0.25">
      <c r="A41" s="4">
        <v>43452</v>
      </c>
      <c r="B41" s="3">
        <v>772</v>
      </c>
      <c r="C41" s="3">
        <v>772</v>
      </c>
      <c r="D41" s="3">
        <v>740</v>
      </c>
      <c r="E41" s="3">
        <v>746.4</v>
      </c>
      <c r="F41" s="3">
        <v>235.411</v>
      </c>
      <c r="G41">
        <v>659</v>
      </c>
      <c r="H41" s="3">
        <v>17.843530399999999</v>
      </c>
      <c r="I41" s="3">
        <v>5472.0579127199999</v>
      </c>
      <c r="J41" s="3">
        <v>61.985250483914797</v>
      </c>
      <c r="K41" s="3">
        <v>33.251852851899599</v>
      </c>
      <c r="L41" s="3">
        <v>36347.08</v>
      </c>
      <c r="M41" s="3">
        <v>8.4748408801113992</v>
      </c>
      <c r="N41" s="3">
        <v>4.8002206063301696</v>
      </c>
      <c r="O41" s="3">
        <v>38.303832081324302</v>
      </c>
      <c r="P41" s="3">
        <v>15.9964191843435</v>
      </c>
      <c r="Q41" s="3">
        <v>2.3861334985352798</v>
      </c>
      <c r="R41" s="3">
        <v>0.85082207367338403</v>
      </c>
    </row>
    <row r="42" spans="1:18" x14ac:dyDescent="0.25">
      <c r="A42" s="4">
        <v>43451</v>
      </c>
      <c r="B42" s="3">
        <v>783.2</v>
      </c>
      <c r="C42" s="3">
        <v>785</v>
      </c>
      <c r="D42" s="3">
        <v>758.7</v>
      </c>
      <c r="E42" s="3">
        <v>772</v>
      </c>
      <c r="F42" s="3">
        <v>0.77800000000000002</v>
      </c>
      <c r="G42">
        <v>123</v>
      </c>
      <c r="H42" s="3">
        <v>6.0492999999999998E-2</v>
      </c>
      <c r="I42" s="3">
        <v>5659.7383556000004</v>
      </c>
      <c r="J42" s="3">
        <v>64.111218346171299</v>
      </c>
      <c r="K42" s="3">
        <v>34.392323689263698</v>
      </c>
      <c r="L42" s="3">
        <v>36270.07</v>
      </c>
      <c r="M42" s="3">
        <v>8.7655106637808107</v>
      </c>
      <c r="N42" s="3">
        <v>4.9648583977584302</v>
      </c>
      <c r="O42" s="3">
        <v>39.592934649357801</v>
      </c>
      <c r="P42" s="3">
        <v>16.5436515180938</v>
      </c>
      <c r="Q42" s="3">
        <v>2.4679730183135602</v>
      </c>
      <c r="R42" s="3">
        <v>0.88000353815092802</v>
      </c>
    </row>
    <row r="43" spans="1:18" x14ac:dyDescent="0.25">
      <c r="A43" s="4">
        <v>43448</v>
      </c>
      <c r="B43" s="3">
        <v>765.25</v>
      </c>
      <c r="C43" s="3">
        <v>783.85</v>
      </c>
      <c r="D43" s="3">
        <v>765</v>
      </c>
      <c r="E43" s="3">
        <v>765.05</v>
      </c>
      <c r="F43" s="3">
        <v>25.189</v>
      </c>
      <c r="G43">
        <v>21</v>
      </c>
      <c r="H43" s="3">
        <v>1.9276336000000001</v>
      </c>
      <c r="I43" s="3">
        <v>5608.786047865</v>
      </c>
      <c r="J43" s="3">
        <v>63.534051289816503</v>
      </c>
      <c r="K43" s="3">
        <v>34.082703676776198</v>
      </c>
      <c r="L43" s="3">
        <v>35962.93</v>
      </c>
      <c r="M43" s="3">
        <v>8.6865983592299294</v>
      </c>
      <c r="N43" s="3">
        <v>4.9201618098511499</v>
      </c>
      <c r="O43" s="3">
        <v>39.2429634443643</v>
      </c>
      <c r="P43" s="3">
        <v>16.3950864899858</v>
      </c>
      <c r="Q43" s="3">
        <v>2.4457548674362499</v>
      </c>
      <c r="R43" s="3">
        <v>0.872081226505657</v>
      </c>
    </row>
    <row r="44" spans="1:18" x14ac:dyDescent="0.25">
      <c r="A44" s="4">
        <v>43447</v>
      </c>
      <c r="B44" s="3">
        <v>797.95</v>
      </c>
      <c r="C44" s="3">
        <v>797.95</v>
      </c>
      <c r="D44" s="3">
        <v>765.8</v>
      </c>
      <c r="E44" s="3">
        <v>773.55</v>
      </c>
      <c r="F44" s="3">
        <v>80.061000000000007</v>
      </c>
      <c r="G44">
        <v>32</v>
      </c>
      <c r="H44" s="3">
        <v>6.3247717999999997</v>
      </c>
      <c r="I44" s="3">
        <v>5671.1018199150003</v>
      </c>
      <c r="J44" s="3">
        <v>64.239939056581306</v>
      </c>
      <c r="K44" s="3">
        <v>34.4613756344948</v>
      </c>
      <c r="L44" s="3">
        <v>35929.64</v>
      </c>
      <c r="M44" s="3">
        <v>8.7831098108389192</v>
      </c>
      <c r="N44" s="3">
        <v>4.9748267015363101</v>
      </c>
      <c r="O44" s="3">
        <v>39.670985781406699</v>
      </c>
      <c r="P44" s="3">
        <v>16.5767847258013</v>
      </c>
      <c r="Q44" s="3">
        <v>2.47292814548763</v>
      </c>
      <c r="R44" s="3">
        <v>0.88177038463296598</v>
      </c>
    </row>
    <row r="45" spans="1:18" x14ac:dyDescent="0.25">
      <c r="A45" s="4">
        <v>43446</v>
      </c>
      <c r="B45" s="3">
        <v>777.75</v>
      </c>
      <c r="C45" s="3">
        <v>802.35</v>
      </c>
      <c r="D45" s="3">
        <v>760</v>
      </c>
      <c r="E45" s="3">
        <v>790.55</v>
      </c>
      <c r="F45" s="3">
        <v>369.11900000000003</v>
      </c>
      <c r="G45">
        <v>158</v>
      </c>
      <c r="H45" s="3">
        <v>29.180542800000001</v>
      </c>
      <c r="I45" s="3">
        <v>5795.733364015</v>
      </c>
      <c r="J45" s="3">
        <v>65.651714590110998</v>
      </c>
      <c r="K45" s="3">
        <v>35.218719549931897</v>
      </c>
      <c r="L45" s="3">
        <v>35779.07</v>
      </c>
      <c r="M45" s="3">
        <v>8.9761327140568898</v>
      </c>
      <c r="N45" s="3">
        <v>5.0841564849066403</v>
      </c>
      <c r="O45" s="3">
        <v>40.527030455491399</v>
      </c>
      <c r="P45" s="3">
        <v>16.940181197432398</v>
      </c>
      <c r="Q45" s="3">
        <v>2.52727470159039</v>
      </c>
      <c r="R45" s="3">
        <v>0.90114870088758503</v>
      </c>
    </row>
    <row r="46" spans="1:18" x14ac:dyDescent="0.25">
      <c r="A46" s="4">
        <v>43445</v>
      </c>
      <c r="B46" s="3">
        <v>742.15</v>
      </c>
      <c r="C46" s="3">
        <v>788.65</v>
      </c>
      <c r="D46" s="3">
        <v>742.15</v>
      </c>
      <c r="E46" s="3">
        <v>785.7</v>
      </c>
      <c r="F46" s="3">
        <v>0.21199999999999999</v>
      </c>
      <c r="G46">
        <v>33</v>
      </c>
      <c r="H46" s="3">
        <v>1.6282000000000001E-2</v>
      </c>
      <c r="I46" s="3">
        <v>5760.1767176100002</v>
      </c>
      <c r="J46" s="3">
        <v>65.248943334956905</v>
      </c>
      <c r="K46" s="3">
        <v>35.002653785821899</v>
      </c>
      <c r="L46" s="3">
        <v>35150.01</v>
      </c>
      <c r="M46" s="3">
        <v>8.9210644151976499</v>
      </c>
      <c r="N46" s="3">
        <v>5.05296534082746</v>
      </c>
      <c r="O46" s="3">
        <v>40.282805945531997</v>
      </c>
      <c r="P46" s="3">
        <v>16.836506321702299</v>
      </c>
      <c r="Q46" s="3">
        <v>2.5117699488199001</v>
      </c>
      <c r="R46" s="3">
        <v>0.89562018125023801</v>
      </c>
    </row>
    <row r="47" spans="1:18" x14ac:dyDescent="0.25">
      <c r="A47" s="4">
        <v>43441</v>
      </c>
      <c r="B47" s="3">
        <v>765.1</v>
      </c>
      <c r="C47" s="3">
        <v>778.95</v>
      </c>
      <c r="D47" s="3">
        <v>765.1</v>
      </c>
      <c r="E47" s="3">
        <v>773.15</v>
      </c>
      <c r="F47" s="3">
        <v>0.20399999999999999</v>
      </c>
      <c r="G47">
        <v>33</v>
      </c>
      <c r="H47" s="3">
        <v>1.5761799999999999E-2</v>
      </c>
      <c r="I47" s="3">
        <v>5668.1693129949999</v>
      </c>
      <c r="J47" s="3">
        <v>64.206720808733607</v>
      </c>
      <c r="K47" s="3">
        <v>34.443555777660997</v>
      </c>
      <c r="L47" s="3">
        <v>35673.25</v>
      </c>
      <c r="M47" s="3">
        <v>8.7785680954690903</v>
      </c>
      <c r="N47" s="3">
        <v>4.9722542360452398</v>
      </c>
      <c r="O47" s="3">
        <v>39.650843553781201</v>
      </c>
      <c r="P47" s="3">
        <v>16.568234220586501</v>
      </c>
      <c r="Q47" s="3">
        <v>2.47164940299109</v>
      </c>
      <c r="R47" s="3">
        <v>0.88131442425050499</v>
      </c>
    </row>
    <row r="48" spans="1:18" x14ac:dyDescent="0.25">
      <c r="A48" s="4">
        <v>43440</v>
      </c>
      <c r="B48" s="3">
        <v>765</v>
      </c>
      <c r="C48" s="3">
        <v>773</v>
      </c>
      <c r="D48" s="3">
        <v>765</v>
      </c>
      <c r="E48" s="3">
        <v>765</v>
      </c>
      <c r="F48" s="3">
        <v>0.31900000000000001</v>
      </c>
      <c r="G48">
        <v>18</v>
      </c>
      <c r="H48" s="3">
        <v>2.4414499999999999E-2</v>
      </c>
      <c r="I48" s="3">
        <v>5608.4194845000002</v>
      </c>
      <c r="J48" s="3">
        <v>63.5298990088355</v>
      </c>
      <c r="K48" s="3">
        <v>34.080476194672002</v>
      </c>
      <c r="L48" s="3">
        <v>35312.129999999997</v>
      </c>
      <c r="M48" s="3">
        <v>8.6860306448087101</v>
      </c>
      <c r="N48" s="3">
        <v>4.9198402516647599</v>
      </c>
      <c r="O48" s="3">
        <v>39.240445665911103</v>
      </c>
      <c r="P48" s="3">
        <v>16.394017676833901</v>
      </c>
      <c r="Q48" s="3">
        <v>2.44559502462418</v>
      </c>
      <c r="R48" s="3">
        <v>0.87202423145784902</v>
      </c>
    </row>
    <row r="49" spans="1:18" x14ac:dyDescent="0.25">
      <c r="A49" s="4">
        <v>43439</v>
      </c>
      <c r="B49" s="3">
        <v>760.1</v>
      </c>
      <c r="C49" s="3">
        <v>775.25</v>
      </c>
      <c r="D49" s="3">
        <v>747</v>
      </c>
      <c r="E49" s="3">
        <v>765.15</v>
      </c>
      <c r="F49" s="3">
        <v>0.38700000000000001</v>
      </c>
      <c r="G49">
        <v>47</v>
      </c>
      <c r="H49" s="3">
        <v>2.95266E-2</v>
      </c>
      <c r="I49" s="3">
        <v>5609.5191745949996</v>
      </c>
      <c r="J49" s="3">
        <v>63.542355851778403</v>
      </c>
      <c r="K49" s="3">
        <v>34.087158640984697</v>
      </c>
      <c r="L49" s="3">
        <v>35884.410000000003</v>
      </c>
      <c r="M49" s="3">
        <v>8.6877337880723893</v>
      </c>
      <c r="N49" s="3">
        <v>4.9208049262239104</v>
      </c>
      <c r="O49" s="3">
        <v>39.247999001270699</v>
      </c>
      <c r="P49" s="3">
        <v>16.3972241162895</v>
      </c>
      <c r="Q49" s="3">
        <v>2.44607455306038</v>
      </c>
      <c r="R49" s="3">
        <v>0.87219521660127197</v>
      </c>
    </row>
    <row r="50" spans="1:18" x14ac:dyDescent="0.25">
      <c r="A50" s="4">
        <v>43438</v>
      </c>
      <c r="B50" s="3">
        <v>754.85</v>
      </c>
      <c r="C50" s="3">
        <v>782</v>
      </c>
      <c r="D50" s="3">
        <v>754.85</v>
      </c>
      <c r="E50" s="3">
        <v>762.75</v>
      </c>
      <c r="F50" s="3">
        <v>328.83600000000001</v>
      </c>
      <c r="G50">
        <v>991</v>
      </c>
      <c r="H50" s="3">
        <v>25.006192899999999</v>
      </c>
      <c r="I50" s="3">
        <v>5591.9241330750001</v>
      </c>
      <c r="J50" s="3">
        <v>63.343046364691901</v>
      </c>
      <c r="K50" s="3">
        <v>33.980239499981799</v>
      </c>
      <c r="L50" s="3">
        <v>36134.31</v>
      </c>
      <c r="M50" s="3">
        <v>8.6604834958533896</v>
      </c>
      <c r="N50" s="3">
        <v>4.9053701332775104</v>
      </c>
      <c r="O50" s="3">
        <v>39.1271456355176</v>
      </c>
      <c r="P50" s="3">
        <v>16.345921085000398</v>
      </c>
      <c r="Q50" s="3">
        <v>2.4384020980811698</v>
      </c>
      <c r="R50" s="3">
        <v>0.86945945430650295</v>
      </c>
    </row>
    <row r="51" spans="1:18" x14ac:dyDescent="0.25">
      <c r="A51" s="4">
        <v>43437</v>
      </c>
      <c r="B51" s="3">
        <v>774.9</v>
      </c>
      <c r="C51" s="3">
        <v>774.9</v>
      </c>
      <c r="D51" s="3">
        <v>751.4</v>
      </c>
      <c r="E51" s="3">
        <v>754.85</v>
      </c>
      <c r="F51" s="3">
        <v>0.14699999999999999</v>
      </c>
      <c r="G51">
        <v>23</v>
      </c>
      <c r="H51" s="3">
        <v>1.11345E-2</v>
      </c>
      <c r="I51" s="3">
        <v>5534.0071214050004</v>
      </c>
      <c r="J51" s="3">
        <v>62.686985969698704</v>
      </c>
      <c r="K51" s="3">
        <v>33.628297327513899</v>
      </c>
      <c r="L51" s="3">
        <v>36241</v>
      </c>
      <c r="M51" s="3">
        <v>8.5707846172991502</v>
      </c>
      <c r="N51" s="3">
        <v>4.8545639398289504</v>
      </c>
      <c r="O51" s="3">
        <v>38.729336639913498</v>
      </c>
      <c r="P51" s="3">
        <v>16.177048607007201</v>
      </c>
      <c r="Q51" s="3">
        <v>2.4131469337745899</v>
      </c>
      <c r="R51" s="3">
        <v>0.86045423675288601</v>
      </c>
    </row>
    <row r="52" spans="1:18" x14ac:dyDescent="0.25">
      <c r="A52" s="4">
        <v>43434</v>
      </c>
      <c r="B52" s="3">
        <v>815.85</v>
      </c>
      <c r="C52" s="3">
        <v>815.85</v>
      </c>
      <c r="D52" s="3">
        <v>760</v>
      </c>
      <c r="E52" s="3">
        <v>765.1</v>
      </c>
      <c r="F52" s="3">
        <v>346.91800000000001</v>
      </c>
      <c r="G52">
        <v>854</v>
      </c>
      <c r="H52" s="3">
        <v>26.412047099999999</v>
      </c>
      <c r="I52" s="3">
        <v>5609.1526112299998</v>
      </c>
      <c r="J52" s="3">
        <v>63.538203570797499</v>
      </c>
      <c r="K52" s="3">
        <v>34.084931158880401</v>
      </c>
      <c r="L52" s="3">
        <v>36194.300000000003</v>
      </c>
      <c r="M52" s="3">
        <v>8.6871660736511593</v>
      </c>
      <c r="N52" s="3">
        <v>4.9204833680375302</v>
      </c>
      <c r="O52" s="3">
        <v>39.245481222817503</v>
      </c>
      <c r="P52" s="3">
        <v>16.3961553031377</v>
      </c>
      <c r="Q52" s="3">
        <v>2.4459147102483199</v>
      </c>
      <c r="R52" s="3">
        <v>0.87213822155346499</v>
      </c>
    </row>
    <row r="53" spans="1:18" x14ac:dyDescent="0.25">
      <c r="A53" s="4">
        <v>43433</v>
      </c>
      <c r="B53" s="3">
        <v>815.1</v>
      </c>
      <c r="C53" s="3">
        <v>824.25</v>
      </c>
      <c r="D53" s="3">
        <v>802.3</v>
      </c>
      <c r="E53" s="3">
        <v>807.2</v>
      </c>
      <c r="F53" s="3">
        <v>0.108</v>
      </c>
      <c r="G53">
        <v>37</v>
      </c>
      <c r="H53" s="3">
        <v>8.7805000000000001E-3</v>
      </c>
      <c r="I53" s="3">
        <v>5917.7989645600001</v>
      </c>
      <c r="J53" s="3">
        <v>67.034424156773895</v>
      </c>
      <c r="K53" s="3">
        <v>35.960471090639501</v>
      </c>
      <c r="L53" s="3">
        <v>36170.410000000003</v>
      </c>
      <c r="M53" s="3">
        <v>9.1651816163262598</v>
      </c>
      <c r="N53" s="3">
        <v>5.1912353609722803</v>
      </c>
      <c r="O53" s="3">
        <v>41.365450680403903</v>
      </c>
      <c r="P53" s="3">
        <v>17.296095977000402</v>
      </c>
      <c r="Q53" s="3">
        <v>2.5805023580086801</v>
      </c>
      <c r="R53" s="3">
        <v>0.92012805180754997</v>
      </c>
    </row>
    <row r="54" spans="1:18" x14ac:dyDescent="0.25">
      <c r="A54" s="4">
        <v>43432</v>
      </c>
      <c r="B54" s="3">
        <v>790</v>
      </c>
      <c r="C54" s="3">
        <v>823.8</v>
      </c>
      <c r="D54" s="3">
        <v>779</v>
      </c>
      <c r="E54" s="3">
        <v>816.3</v>
      </c>
      <c r="F54" s="3">
        <v>1.8069999999999999</v>
      </c>
      <c r="G54">
        <v>342</v>
      </c>
      <c r="H54" s="3">
        <v>0.14558989999999999</v>
      </c>
      <c r="I54" s="3">
        <v>5984.51349699</v>
      </c>
      <c r="J54" s="3">
        <v>67.790139295310397</v>
      </c>
      <c r="K54" s="3">
        <v>36.365872833608798</v>
      </c>
      <c r="L54" s="3">
        <v>35716.949999999997</v>
      </c>
      <c r="M54" s="3">
        <v>9.26850564099</v>
      </c>
      <c r="N54" s="3">
        <v>5.2497589508940496</v>
      </c>
      <c r="O54" s="3">
        <v>41.823686358884501</v>
      </c>
      <c r="P54" s="3">
        <v>17.4906199706382</v>
      </c>
      <c r="Q54" s="3">
        <v>2.6095937498048598</v>
      </c>
      <c r="R54" s="3">
        <v>0.93050115050855198</v>
      </c>
    </row>
    <row r="55" spans="1:18" x14ac:dyDescent="0.25">
      <c r="A55" s="4">
        <v>43431</v>
      </c>
      <c r="B55" s="3">
        <v>748</v>
      </c>
      <c r="C55" s="3">
        <v>799.2</v>
      </c>
      <c r="D55" s="3">
        <v>746.1</v>
      </c>
      <c r="E55" s="3">
        <v>786.65</v>
      </c>
      <c r="F55" s="3">
        <v>0.50800000000000001</v>
      </c>
      <c r="G55">
        <v>112</v>
      </c>
      <c r="H55" s="3">
        <v>3.8938899999999999E-2</v>
      </c>
      <c r="I55" s="3">
        <v>5767.1414215450004</v>
      </c>
      <c r="J55" s="3">
        <v>65.327836673595399</v>
      </c>
      <c r="K55" s="3">
        <v>35.0449759458022</v>
      </c>
      <c r="L55" s="3">
        <v>35513.14</v>
      </c>
      <c r="M55" s="3">
        <v>8.9318509892009992</v>
      </c>
      <c r="N55" s="3">
        <v>5.0590749463687397</v>
      </c>
      <c r="O55" s="3">
        <v>40.330643736142598</v>
      </c>
      <c r="P55" s="3">
        <v>16.8568137715876</v>
      </c>
      <c r="Q55" s="3">
        <v>2.5148069622491702</v>
      </c>
      <c r="R55" s="3">
        <v>0.89670308715858404</v>
      </c>
    </row>
    <row r="56" spans="1:18" x14ac:dyDescent="0.25">
      <c r="A56" s="4">
        <v>43430</v>
      </c>
      <c r="B56" s="3">
        <v>741.1</v>
      </c>
      <c r="C56" s="3">
        <v>753.1</v>
      </c>
      <c r="D56" s="3">
        <v>741.1</v>
      </c>
      <c r="E56" s="3">
        <v>750</v>
      </c>
      <c r="F56" s="3">
        <v>2.903</v>
      </c>
      <c r="G56">
        <v>78</v>
      </c>
      <c r="H56" s="3">
        <v>0.21761639999999999</v>
      </c>
      <c r="I56" s="3">
        <v>5498.4504749999996</v>
      </c>
      <c r="J56" s="3">
        <v>62.284214714544603</v>
      </c>
      <c r="K56" s="3">
        <v>33.4122315634039</v>
      </c>
      <c r="L56" s="3">
        <v>35354.080000000002</v>
      </c>
      <c r="M56" s="3">
        <v>8.5157163184399103</v>
      </c>
      <c r="N56" s="3">
        <v>4.8233727957497701</v>
      </c>
      <c r="O56" s="3">
        <v>38.485112129953997</v>
      </c>
      <c r="P56" s="3">
        <v>16.073373731277101</v>
      </c>
      <c r="Q56" s="3">
        <v>2.3976421810041</v>
      </c>
      <c r="R56" s="3">
        <v>0.854925717115538</v>
      </c>
    </row>
    <row r="57" spans="1:18" x14ac:dyDescent="0.25">
      <c r="A57" s="4">
        <v>43426</v>
      </c>
      <c r="B57" s="3">
        <v>743</v>
      </c>
      <c r="C57" s="3">
        <v>840</v>
      </c>
      <c r="D57" s="3">
        <v>727</v>
      </c>
      <c r="E57" s="3">
        <v>741.55</v>
      </c>
      <c r="F57" s="3">
        <v>3.161</v>
      </c>
      <c r="G57">
        <v>481</v>
      </c>
      <c r="H57" s="3">
        <v>0.2468794</v>
      </c>
      <c r="I57" s="3">
        <v>5436.5012663150001</v>
      </c>
      <c r="J57" s="3">
        <v>61.582479228760697</v>
      </c>
      <c r="K57" s="3">
        <v>33.035787087789501</v>
      </c>
      <c r="L57" s="3">
        <v>34981.019999999997</v>
      </c>
      <c r="M57" s="3">
        <v>8.4197725812521504</v>
      </c>
      <c r="N57" s="3">
        <v>4.7690294622509901</v>
      </c>
      <c r="O57" s="3">
        <v>38.059607571364801</v>
      </c>
      <c r="P57" s="3">
        <v>15.8927443086135</v>
      </c>
      <c r="Q57" s="3">
        <v>2.3706287457647899</v>
      </c>
      <c r="R57" s="3">
        <v>0.84529355403603701</v>
      </c>
    </row>
    <row r="58" spans="1:18" x14ac:dyDescent="0.25">
      <c r="A58" s="4">
        <v>43425</v>
      </c>
      <c r="B58" s="3">
        <v>780.05</v>
      </c>
      <c r="C58" s="3">
        <v>790</v>
      </c>
      <c r="D58" s="3">
        <v>744</v>
      </c>
      <c r="E58" s="3">
        <v>751.5</v>
      </c>
      <c r="F58" s="3">
        <v>1.462</v>
      </c>
      <c r="G58">
        <v>123</v>
      </c>
      <c r="H58" s="3">
        <v>0.1115536</v>
      </c>
      <c r="I58" s="3">
        <v>5509.4473759499997</v>
      </c>
      <c r="J58" s="3">
        <v>62.4087831439737</v>
      </c>
      <c r="K58" s="3">
        <v>33.479056026530699</v>
      </c>
      <c r="L58" s="3">
        <v>35199.800000000003</v>
      </c>
      <c r="M58" s="3">
        <v>8.5327477510767906</v>
      </c>
      <c r="N58" s="3">
        <v>4.8330195413412698</v>
      </c>
      <c r="O58" s="3">
        <v>38.560645483549699</v>
      </c>
      <c r="P58" s="3">
        <v>16.105438125832801</v>
      </c>
      <c r="Q58" s="3">
        <v>2.40243746536611</v>
      </c>
      <c r="R58" s="3">
        <v>0.85663556854976897</v>
      </c>
    </row>
    <row r="59" spans="1:18" x14ac:dyDescent="0.25">
      <c r="A59" s="4">
        <v>43424</v>
      </c>
      <c r="B59" s="3">
        <v>800</v>
      </c>
      <c r="C59" s="3">
        <v>810</v>
      </c>
      <c r="D59" s="3">
        <v>772.75</v>
      </c>
      <c r="E59" s="3">
        <v>780.9</v>
      </c>
      <c r="F59" s="3">
        <v>0.97599999999999998</v>
      </c>
      <c r="G59">
        <v>48</v>
      </c>
      <c r="H59" s="3">
        <v>7.6546799999999998E-2</v>
      </c>
      <c r="I59" s="3">
        <v>5724.9866345700002</v>
      </c>
      <c r="J59" s="3">
        <v>64.850324360783901</v>
      </c>
      <c r="K59" s="3">
        <v>34.788815503816103</v>
      </c>
      <c r="L59" s="3">
        <v>35474.51</v>
      </c>
      <c r="M59" s="3">
        <v>8.8665638307596293</v>
      </c>
      <c r="N59" s="3">
        <v>5.0220957549346599</v>
      </c>
      <c r="O59" s="3">
        <v>40.041099214025699</v>
      </c>
      <c r="P59" s="3">
        <v>16.733900259124201</v>
      </c>
      <c r="Q59" s="3">
        <v>2.4964250388614699</v>
      </c>
      <c r="R59" s="3">
        <v>0.89014865666069898</v>
      </c>
    </row>
    <row r="60" spans="1:18" x14ac:dyDescent="0.25">
      <c r="A60" s="4">
        <v>43423</v>
      </c>
      <c r="B60" s="3">
        <v>815</v>
      </c>
      <c r="C60" s="3">
        <v>815</v>
      </c>
      <c r="D60" s="3">
        <v>790.05</v>
      </c>
      <c r="E60" s="3">
        <v>794.55</v>
      </c>
      <c r="F60" s="3">
        <v>0.19600000000000001</v>
      </c>
      <c r="G60">
        <v>34</v>
      </c>
      <c r="H60" s="3">
        <v>1.5742200000000001E-2</v>
      </c>
      <c r="I60" s="3">
        <v>5825.0584332150002</v>
      </c>
      <c r="J60" s="3">
        <v>65.983897068588604</v>
      </c>
      <c r="K60" s="3">
        <v>35.396918118270101</v>
      </c>
      <c r="L60" s="3">
        <v>35774.879999999997</v>
      </c>
      <c r="M60" s="3">
        <v>9.0215498677552404</v>
      </c>
      <c r="N60" s="3">
        <v>5.1098811398172996</v>
      </c>
      <c r="O60" s="3">
        <v>40.7284527317467</v>
      </c>
      <c r="P60" s="3">
        <v>17.0256862495809</v>
      </c>
      <c r="Q60" s="3">
        <v>2.5400621265557399</v>
      </c>
      <c r="R60" s="3">
        <v>0.90570830471220098</v>
      </c>
    </row>
    <row r="61" spans="1:18" x14ac:dyDescent="0.25">
      <c r="A61" s="4">
        <v>43420</v>
      </c>
      <c r="B61" s="3">
        <v>811.7</v>
      </c>
      <c r="C61" s="3">
        <v>812.2</v>
      </c>
      <c r="D61" s="3">
        <v>793</v>
      </c>
      <c r="E61" s="3">
        <v>799.95</v>
      </c>
      <c r="F61" s="3">
        <v>0.20599999999999999</v>
      </c>
      <c r="G61">
        <v>22</v>
      </c>
      <c r="H61" s="3">
        <v>1.6515599999999998E-2</v>
      </c>
      <c r="I61" s="3">
        <v>5864.6472766349998</v>
      </c>
      <c r="J61" s="3">
        <v>66.432343414533307</v>
      </c>
      <c r="K61" s="3">
        <v>35.637486185526598</v>
      </c>
      <c r="L61" s="3">
        <v>35457.160000000003</v>
      </c>
      <c r="M61" s="3">
        <v>9.0828630252480096</v>
      </c>
      <c r="N61" s="3">
        <v>5.1446094239467</v>
      </c>
      <c r="O61" s="3">
        <v>41.000372804691303</v>
      </c>
      <c r="P61" s="3">
        <v>17.141118069981299</v>
      </c>
      <c r="Q61" s="3">
        <v>2.5573251502589698</v>
      </c>
      <c r="R61" s="3">
        <v>0.91186376987543305</v>
      </c>
    </row>
    <row r="62" spans="1:18" x14ac:dyDescent="0.25">
      <c r="A62" s="4">
        <v>43419</v>
      </c>
      <c r="B62" s="3">
        <v>811</v>
      </c>
      <c r="C62" s="3">
        <v>811.7</v>
      </c>
      <c r="D62" s="3">
        <v>802.3</v>
      </c>
      <c r="E62" s="3">
        <v>805</v>
      </c>
      <c r="F62" s="3">
        <v>0.24399999999999999</v>
      </c>
      <c r="G62">
        <v>43</v>
      </c>
      <c r="H62" s="3">
        <v>1.9692000000000001E-2</v>
      </c>
      <c r="I62" s="3">
        <v>5901.6701764999998</v>
      </c>
      <c r="J62" s="3">
        <v>66.8517237936112</v>
      </c>
      <c r="K62" s="3">
        <v>35.862461878053502</v>
      </c>
      <c r="L62" s="3">
        <v>35260.54</v>
      </c>
      <c r="M62" s="3">
        <v>9.1402021817921693</v>
      </c>
      <c r="N62" s="3">
        <v>5.1770868007714199</v>
      </c>
      <c r="O62" s="3">
        <v>41.254668428463503</v>
      </c>
      <c r="P62" s="3">
        <v>17.249068198318799</v>
      </c>
      <c r="Q62" s="3">
        <v>2.5734692742777399</v>
      </c>
      <c r="R62" s="3">
        <v>0.917620269704011</v>
      </c>
    </row>
    <row r="63" spans="1:18" x14ac:dyDescent="0.25">
      <c r="A63" s="4">
        <v>43418</v>
      </c>
      <c r="B63" s="3">
        <v>829.95</v>
      </c>
      <c r="C63" s="3">
        <v>830</v>
      </c>
      <c r="D63" s="3">
        <v>815</v>
      </c>
      <c r="E63" s="3">
        <v>815</v>
      </c>
      <c r="F63" s="3">
        <v>3.9E-2</v>
      </c>
      <c r="G63">
        <v>5</v>
      </c>
      <c r="H63" s="3">
        <v>3.2188999999999998E-3</v>
      </c>
      <c r="I63" s="3">
        <v>5974.9828495000002</v>
      </c>
      <c r="J63" s="3">
        <v>67.682179989805107</v>
      </c>
      <c r="K63" s="3">
        <v>36.307958298898903</v>
      </c>
      <c r="L63" s="3">
        <v>35141.99</v>
      </c>
      <c r="M63" s="3">
        <v>9.2537450660380305</v>
      </c>
      <c r="N63" s="3">
        <v>5.2413984380480798</v>
      </c>
      <c r="O63" s="3">
        <v>41.758224119101598</v>
      </c>
      <c r="P63" s="3">
        <v>17.462830828689999</v>
      </c>
      <c r="Q63" s="3">
        <v>2.6054378366911202</v>
      </c>
      <c r="R63" s="3">
        <v>0.92901927926555194</v>
      </c>
    </row>
    <row r="64" spans="1:18" x14ac:dyDescent="0.25">
      <c r="A64" s="4">
        <v>43417</v>
      </c>
      <c r="B64" s="3">
        <v>815.7</v>
      </c>
      <c r="C64" s="3">
        <v>830</v>
      </c>
      <c r="D64" s="3">
        <v>812</v>
      </c>
      <c r="E64" s="3">
        <v>820</v>
      </c>
      <c r="F64" s="3">
        <v>0.19</v>
      </c>
      <c r="G64">
        <v>7</v>
      </c>
      <c r="H64" s="3">
        <v>1.55502E-2</v>
      </c>
      <c r="I64" s="3">
        <v>6011.6391860000003</v>
      </c>
      <c r="J64" s="3">
        <v>68.097408087902096</v>
      </c>
      <c r="K64" s="3">
        <v>36.530706509321597</v>
      </c>
      <c r="L64" s="3">
        <v>35144.49</v>
      </c>
      <c r="M64" s="3">
        <v>9.3105165081609709</v>
      </c>
      <c r="N64" s="3">
        <v>5.2735542566864098</v>
      </c>
      <c r="O64" s="3">
        <v>42.010001964420603</v>
      </c>
      <c r="P64" s="3">
        <v>17.569712143875599</v>
      </c>
      <c r="Q64" s="3">
        <v>2.6214221178978199</v>
      </c>
      <c r="R64" s="3">
        <v>0.93471878404632203</v>
      </c>
    </row>
    <row r="65" spans="1:18" x14ac:dyDescent="0.25">
      <c r="A65" s="4">
        <v>43416</v>
      </c>
      <c r="B65" s="3">
        <v>834.1</v>
      </c>
      <c r="C65" s="3">
        <v>834.25</v>
      </c>
      <c r="D65" s="3">
        <v>816.4</v>
      </c>
      <c r="E65" s="3">
        <v>820.2</v>
      </c>
      <c r="F65" s="3">
        <v>0.44400000000000001</v>
      </c>
      <c r="G65">
        <v>57</v>
      </c>
      <c r="H65" s="3">
        <v>3.6639199999999997E-2</v>
      </c>
      <c r="I65" s="3">
        <v>6013.1054394599996</v>
      </c>
      <c r="J65" s="3">
        <v>68.114017211825995</v>
      </c>
      <c r="K65" s="3">
        <v>36.539616437738502</v>
      </c>
      <c r="L65" s="3">
        <v>34812.99</v>
      </c>
      <c r="M65" s="3">
        <v>9.31278736584588</v>
      </c>
      <c r="N65" s="3">
        <v>5.2748404894319503</v>
      </c>
      <c r="O65" s="3">
        <v>42.020073078233402</v>
      </c>
      <c r="P65" s="3">
        <v>17.573987396482998</v>
      </c>
      <c r="Q65" s="3">
        <v>2.6220614891460898</v>
      </c>
      <c r="R65" s="3">
        <v>0.93494676423755296</v>
      </c>
    </row>
    <row r="66" spans="1:18" x14ac:dyDescent="0.25">
      <c r="A66" s="4">
        <v>43411</v>
      </c>
      <c r="B66" s="3">
        <v>855.55</v>
      </c>
      <c r="C66" s="3">
        <v>875.9</v>
      </c>
      <c r="D66" s="3">
        <v>855.55</v>
      </c>
      <c r="E66" s="3">
        <v>874.5</v>
      </c>
      <c r="F66" s="3">
        <v>0.104</v>
      </c>
      <c r="G66">
        <v>19</v>
      </c>
      <c r="H66" s="3">
        <v>9.0694E-3</v>
      </c>
      <c r="I66" s="3">
        <v>6411.1932538499996</v>
      </c>
      <c r="J66" s="3">
        <v>72.623394357159</v>
      </c>
      <c r="K66" s="3">
        <v>38.958662002928897</v>
      </c>
      <c r="L66" s="3">
        <v>35237.68</v>
      </c>
      <c r="M66" s="3">
        <v>9.9293252273009305</v>
      </c>
      <c r="N66" s="3">
        <v>5.6240526798442296</v>
      </c>
      <c r="O66" s="3">
        <v>44.754380478398197</v>
      </c>
      <c r="P66" s="3">
        <v>18.734718479398602</v>
      </c>
      <c r="Q66" s="3">
        <v>2.79565078305078</v>
      </c>
      <c r="R66" s="3">
        <v>0.99684338615671797</v>
      </c>
    </row>
    <row r="67" spans="1:18" x14ac:dyDescent="0.25">
      <c r="A67" s="4">
        <v>43410</v>
      </c>
      <c r="B67" s="3">
        <v>856.7</v>
      </c>
      <c r="C67" s="3">
        <v>860.1</v>
      </c>
      <c r="D67" s="3">
        <v>830</v>
      </c>
      <c r="E67" s="3">
        <v>840.5</v>
      </c>
      <c r="F67" s="3">
        <v>8.8999999999999996E-2</v>
      </c>
      <c r="G67">
        <v>24</v>
      </c>
      <c r="H67" s="3">
        <v>7.5570999999999998E-3</v>
      </c>
      <c r="I67" s="3">
        <v>6161.9301656500002</v>
      </c>
      <c r="J67" s="3">
        <v>69.799843290099702</v>
      </c>
      <c r="K67" s="3">
        <v>37.443974172054602</v>
      </c>
      <c r="L67" s="3">
        <v>34991.910000000003</v>
      </c>
      <c r="M67" s="3">
        <v>9.5432794208649891</v>
      </c>
      <c r="N67" s="3">
        <v>5.4053931131035702</v>
      </c>
      <c r="O67" s="3">
        <v>43.042291130228698</v>
      </c>
      <c r="P67" s="3">
        <v>18.0079255361366</v>
      </c>
      <c r="Q67" s="3">
        <v>2.6869576708452598</v>
      </c>
      <c r="R67" s="3">
        <v>0.95808675364747997</v>
      </c>
    </row>
    <row r="68" spans="1:18" x14ac:dyDescent="0.25">
      <c r="A68" s="4">
        <v>43409</v>
      </c>
      <c r="B68" s="3">
        <v>925</v>
      </c>
      <c r="C68" s="3">
        <v>925</v>
      </c>
      <c r="D68" s="3">
        <v>856.4</v>
      </c>
      <c r="E68" s="3">
        <v>865.75</v>
      </c>
      <c r="F68" s="3">
        <v>0.38900000000000001</v>
      </c>
      <c r="G68">
        <v>78</v>
      </c>
      <c r="H68" s="3">
        <v>3.4912800000000001E-2</v>
      </c>
      <c r="I68" s="3">
        <v>6347.0446649750002</v>
      </c>
      <c r="J68" s="3">
        <v>71.896745185489294</v>
      </c>
      <c r="K68" s="3">
        <v>38.5688526346892</v>
      </c>
      <c r="L68" s="3">
        <v>34950.92</v>
      </c>
      <c r="M68" s="3">
        <v>9.8299752035857999</v>
      </c>
      <c r="N68" s="3">
        <v>5.5677799972271496</v>
      </c>
      <c r="O68" s="3">
        <v>44.313769249089901</v>
      </c>
      <c r="P68" s="3">
        <v>18.547676177823799</v>
      </c>
      <c r="Q68" s="3">
        <v>2.7676782909390698</v>
      </c>
      <c r="R68" s="3">
        <v>0.98686925279036997</v>
      </c>
    </row>
    <row r="69" spans="1:18" x14ac:dyDescent="0.25">
      <c r="A69" s="4">
        <v>43406</v>
      </c>
      <c r="B69" s="3">
        <v>830.15</v>
      </c>
      <c r="C69" s="3">
        <v>893</v>
      </c>
      <c r="D69" s="3">
        <v>830.1</v>
      </c>
      <c r="E69" s="3">
        <v>877.55</v>
      </c>
      <c r="F69" s="3">
        <v>0.502</v>
      </c>
      <c r="G69">
        <v>90</v>
      </c>
      <c r="H69" s="3">
        <v>4.3484599999999998E-2</v>
      </c>
      <c r="I69" s="3">
        <v>6433.5536191150004</v>
      </c>
      <c r="J69" s="3">
        <v>72.876683496998197</v>
      </c>
      <c r="K69" s="3">
        <v>39.094538411286798</v>
      </c>
      <c r="L69" s="3">
        <v>35011.65</v>
      </c>
      <c r="M69" s="3">
        <v>9.9639558069959193</v>
      </c>
      <c r="N69" s="3">
        <v>5.6436677292136102</v>
      </c>
      <c r="O69" s="3">
        <v>44.907964964042897</v>
      </c>
      <c r="P69" s="3">
        <v>18.799916081661902</v>
      </c>
      <c r="Q69" s="3">
        <v>2.80540119458687</v>
      </c>
      <c r="R69" s="3">
        <v>1.00032008407299</v>
      </c>
    </row>
    <row r="70" spans="1:18" x14ac:dyDescent="0.25">
      <c r="A70" s="4">
        <v>43405</v>
      </c>
      <c r="B70" s="3">
        <v>841.95</v>
      </c>
      <c r="C70" s="3">
        <v>855.05</v>
      </c>
      <c r="D70" s="3">
        <v>820.15</v>
      </c>
      <c r="E70" s="3">
        <v>829.8</v>
      </c>
      <c r="F70" s="3">
        <v>0.25600000000000001</v>
      </c>
      <c r="G70">
        <v>27</v>
      </c>
      <c r="H70" s="3">
        <v>2.1466499999999999E-2</v>
      </c>
      <c r="I70" s="3">
        <v>6083.4856055399996</v>
      </c>
      <c r="J70" s="3">
        <v>68.911255160172203</v>
      </c>
      <c r="K70" s="3">
        <v>36.9672930017501</v>
      </c>
      <c r="L70" s="3">
        <v>34431.97</v>
      </c>
      <c r="M70" s="3">
        <v>9.4217885347219106</v>
      </c>
      <c r="N70" s="3">
        <v>5.3365796612175398</v>
      </c>
      <c r="O70" s="3">
        <v>42.503486541245998</v>
      </c>
      <c r="P70" s="3">
        <v>17.779199521639399</v>
      </c>
      <c r="Q70" s="3">
        <v>2.65275130906294</v>
      </c>
      <c r="R70" s="3">
        <v>0.94588981341663203</v>
      </c>
    </row>
    <row r="71" spans="1:18" x14ac:dyDescent="0.25">
      <c r="A71" s="4">
        <v>43404</v>
      </c>
      <c r="B71" s="3">
        <v>837.75</v>
      </c>
      <c r="C71" s="3">
        <v>864</v>
      </c>
      <c r="D71" s="3">
        <v>810</v>
      </c>
      <c r="E71" s="3">
        <v>853</v>
      </c>
      <c r="F71" s="3">
        <v>0.21199999999999999</v>
      </c>
      <c r="G71">
        <v>34</v>
      </c>
      <c r="H71" s="3">
        <v>1.7937000000000002E-2</v>
      </c>
      <c r="I71" s="3">
        <v>6253.5710068999997</v>
      </c>
      <c r="J71" s="3">
        <v>70.837913535342096</v>
      </c>
      <c r="K71" s="3">
        <v>38.000844698111401</v>
      </c>
      <c r="L71" s="3">
        <v>34442.050000000003</v>
      </c>
      <c r="M71" s="3">
        <v>9.6852080261723206</v>
      </c>
      <c r="N71" s="3">
        <v>5.4857826596994004</v>
      </c>
      <c r="O71" s="3">
        <v>43.671735743526298</v>
      </c>
      <c r="P71" s="3">
        <v>18.275128824100602</v>
      </c>
      <c r="Q71" s="3">
        <v>2.726918373862</v>
      </c>
      <c r="R71" s="3">
        <v>0.97233551559940601</v>
      </c>
    </row>
    <row r="72" spans="1:18" x14ac:dyDescent="0.25">
      <c r="A72" s="4">
        <v>43403</v>
      </c>
      <c r="B72" s="3">
        <v>848.2</v>
      </c>
      <c r="C72" s="3">
        <v>865.3</v>
      </c>
      <c r="D72" s="3">
        <v>847.4</v>
      </c>
      <c r="E72" s="3">
        <v>849.25</v>
      </c>
      <c r="F72" s="3">
        <v>8.2000000000000003E-2</v>
      </c>
      <c r="G72">
        <v>17</v>
      </c>
      <c r="H72" s="3">
        <v>7.0467999999999998E-3</v>
      </c>
      <c r="I72" s="3">
        <v>6226.0787545249996</v>
      </c>
      <c r="J72" s="3">
        <v>70.526492461769394</v>
      </c>
      <c r="K72" s="3">
        <v>37.833783540294299</v>
      </c>
      <c r="L72" s="3">
        <v>33891.129999999997</v>
      </c>
      <c r="M72" s="3">
        <v>9.6426294445801197</v>
      </c>
      <c r="N72" s="3">
        <v>5.4616657957206503</v>
      </c>
      <c r="O72" s="3">
        <v>43.4829023595371</v>
      </c>
      <c r="P72" s="3">
        <v>18.194967837711399</v>
      </c>
      <c r="Q72" s="3">
        <v>2.7149301629569802</v>
      </c>
      <c r="R72" s="3">
        <v>0.96806088701382798</v>
      </c>
    </row>
    <row r="73" spans="1:18" x14ac:dyDescent="0.25">
      <c r="A73" s="4">
        <v>43402</v>
      </c>
      <c r="B73" s="3">
        <v>839.95</v>
      </c>
      <c r="C73" s="3">
        <v>853</v>
      </c>
      <c r="D73" s="3">
        <v>839.95</v>
      </c>
      <c r="E73" s="3">
        <v>852.75</v>
      </c>
      <c r="F73" s="3">
        <v>0.02</v>
      </c>
      <c r="G73">
        <v>5</v>
      </c>
      <c r="H73" s="3">
        <v>1.6915999999999999E-3</v>
      </c>
      <c r="I73" s="3">
        <v>6251.7381900749997</v>
      </c>
      <c r="J73" s="3">
        <v>70.817152130437194</v>
      </c>
      <c r="K73" s="3">
        <v>37.9897072875902</v>
      </c>
      <c r="L73" s="3">
        <v>34067.4</v>
      </c>
      <c r="M73" s="3">
        <v>9.6823694540661798</v>
      </c>
      <c r="N73" s="3">
        <v>5.4841748687674903</v>
      </c>
      <c r="O73" s="3">
        <v>43.659146851260402</v>
      </c>
      <c r="P73" s="3">
        <v>18.269784758341299</v>
      </c>
      <c r="Q73" s="3">
        <v>2.7261191598016601</v>
      </c>
      <c r="R73" s="3">
        <v>0.97205054036036698</v>
      </c>
    </row>
    <row r="74" spans="1:18" x14ac:dyDescent="0.25">
      <c r="A74" s="4">
        <v>43399</v>
      </c>
      <c r="B74" s="3">
        <v>835.7</v>
      </c>
      <c r="C74" s="3">
        <v>842</v>
      </c>
      <c r="D74" s="3">
        <v>821.5</v>
      </c>
      <c r="E74" s="3">
        <v>835.7</v>
      </c>
      <c r="F74" s="3">
        <v>0.42</v>
      </c>
      <c r="G74">
        <v>75</v>
      </c>
      <c r="H74" s="3">
        <v>3.49533E-2</v>
      </c>
      <c r="I74" s="3">
        <v>6126.7400826100002</v>
      </c>
      <c r="J74" s="3">
        <v>69.401224315926598</v>
      </c>
      <c r="K74" s="3">
        <v>37.2301358900488</v>
      </c>
      <c r="L74" s="3">
        <v>33349.31</v>
      </c>
      <c r="M74" s="3">
        <v>9.4887788364269792</v>
      </c>
      <c r="N74" s="3">
        <v>5.3745235272107701</v>
      </c>
      <c r="O74" s="3">
        <v>42.8005843987224</v>
      </c>
      <c r="P74" s="3">
        <v>17.9053194735584</v>
      </c>
      <c r="Q74" s="3">
        <v>2.6716127608868399</v>
      </c>
      <c r="R74" s="3">
        <v>0.95261522905794105</v>
      </c>
    </row>
    <row r="75" spans="1:18" x14ac:dyDescent="0.25">
      <c r="A75" s="4">
        <v>43398</v>
      </c>
      <c r="B75" s="3">
        <v>817.15</v>
      </c>
      <c r="C75" s="3">
        <v>843.9</v>
      </c>
      <c r="D75" s="3">
        <v>790.85</v>
      </c>
      <c r="E75" s="3">
        <v>813</v>
      </c>
      <c r="F75" s="3">
        <v>0.55100000000000005</v>
      </c>
      <c r="G75">
        <v>112</v>
      </c>
      <c r="H75" s="3">
        <v>4.4880900000000001E-2</v>
      </c>
      <c r="I75" s="3">
        <v>5960.3203149000001</v>
      </c>
      <c r="J75" s="3">
        <v>67.516088750566396</v>
      </c>
      <c r="K75" s="3">
        <v>36.218859014729802</v>
      </c>
      <c r="L75" s="3">
        <v>33690.089999999997</v>
      </c>
      <c r="M75" s="3">
        <v>9.2310364891888597</v>
      </c>
      <c r="N75" s="3">
        <v>5.2285361105927501</v>
      </c>
      <c r="O75" s="3">
        <v>41.657512980973998</v>
      </c>
      <c r="P75" s="3">
        <v>17.4200783026157</v>
      </c>
      <c r="Q75" s="3">
        <v>2.5990441242084499</v>
      </c>
      <c r="R75" s="3">
        <v>0.92673947735324402</v>
      </c>
    </row>
    <row r="76" spans="1:18" x14ac:dyDescent="0.25">
      <c r="A76" s="4">
        <v>43397</v>
      </c>
      <c r="B76" s="3">
        <v>919.2</v>
      </c>
      <c r="C76" s="3">
        <v>919.2</v>
      </c>
      <c r="D76" s="3">
        <v>831</v>
      </c>
      <c r="E76" s="3">
        <v>837.3</v>
      </c>
      <c r="F76" s="3">
        <v>0.34100000000000003</v>
      </c>
      <c r="G76">
        <v>111</v>
      </c>
      <c r="H76" s="3">
        <v>2.9240700000000001E-2</v>
      </c>
      <c r="I76" s="3">
        <v>6138.4701102899999</v>
      </c>
      <c r="J76" s="3">
        <v>69.534097307317595</v>
      </c>
      <c r="K76" s="3">
        <v>37.301415317384098</v>
      </c>
      <c r="L76" s="3">
        <v>34033.96</v>
      </c>
      <c r="M76" s="3">
        <v>9.5069456979063105</v>
      </c>
      <c r="N76" s="3">
        <v>5.38481338917504</v>
      </c>
      <c r="O76" s="3">
        <v>42.881153309224501</v>
      </c>
      <c r="P76" s="3">
        <v>17.9395214944178</v>
      </c>
      <c r="Q76" s="3">
        <v>2.67672773087298</v>
      </c>
      <c r="R76" s="3">
        <v>0.95443907058778699</v>
      </c>
    </row>
    <row r="77" spans="1:18" x14ac:dyDescent="0.25">
      <c r="A77" s="4">
        <v>43396</v>
      </c>
      <c r="B77" s="3">
        <v>855</v>
      </c>
      <c r="C77" s="3">
        <v>918.65</v>
      </c>
      <c r="D77" s="3">
        <v>844.15</v>
      </c>
      <c r="E77" s="3">
        <v>897.35</v>
      </c>
      <c r="F77" s="3">
        <v>25.972000000000001</v>
      </c>
      <c r="G77">
        <v>165</v>
      </c>
      <c r="H77" s="3">
        <v>2.2354208</v>
      </c>
      <c r="I77" s="3">
        <v>6578.712711655</v>
      </c>
      <c r="J77" s="3">
        <v>74.520986765462197</v>
      </c>
      <c r="K77" s="3">
        <v>39.976621324560703</v>
      </c>
      <c r="L77" s="3">
        <v>33847.230000000003</v>
      </c>
      <c r="M77" s="3">
        <v>10.188770717802701</v>
      </c>
      <c r="N77" s="3">
        <v>5.7710047710214099</v>
      </c>
      <c r="O77" s="3">
        <v>45.905005231506301</v>
      </c>
      <c r="P77" s="3">
        <v>19.223166089796901</v>
      </c>
      <c r="Q77" s="3">
        <v>2.86869894816537</v>
      </c>
      <c r="R77" s="3">
        <v>1.0228901230048399</v>
      </c>
    </row>
    <row r="78" spans="1:18" x14ac:dyDescent="0.25">
      <c r="A78" s="4">
        <v>43395</v>
      </c>
      <c r="B78" s="3">
        <v>914.95</v>
      </c>
      <c r="C78" s="3">
        <v>914.95</v>
      </c>
      <c r="D78" s="3">
        <v>864</v>
      </c>
      <c r="E78" s="3">
        <v>873.95</v>
      </c>
      <c r="F78" s="3">
        <v>0.223</v>
      </c>
      <c r="G78">
        <v>26</v>
      </c>
      <c r="H78" s="3">
        <v>1.98517E-2</v>
      </c>
      <c r="I78" s="3">
        <v>6407.1610568349997</v>
      </c>
      <c r="J78" s="3">
        <v>72.577719266368405</v>
      </c>
      <c r="K78" s="3">
        <v>38.934159699782398</v>
      </c>
      <c r="L78" s="3">
        <v>34134.379999999997</v>
      </c>
      <c r="M78" s="3">
        <v>9.9230803686674101</v>
      </c>
      <c r="N78" s="3">
        <v>5.6205155397940096</v>
      </c>
      <c r="O78" s="3">
        <v>44.726684915413102</v>
      </c>
      <c r="P78" s="3">
        <v>18.722961534728199</v>
      </c>
      <c r="Q78" s="3">
        <v>2.7938925121180498</v>
      </c>
      <c r="R78" s="3">
        <v>0.99621644063083303</v>
      </c>
    </row>
    <row r="79" spans="1:18" x14ac:dyDescent="0.25">
      <c r="A79" s="4">
        <v>43392</v>
      </c>
      <c r="B79" s="3">
        <v>914.95</v>
      </c>
      <c r="C79" s="3">
        <v>914.95</v>
      </c>
      <c r="D79" s="3">
        <v>885.55</v>
      </c>
      <c r="E79" s="3">
        <v>896.2</v>
      </c>
      <c r="F79" s="3">
        <v>5.7000000000000002E-2</v>
      </c>
      <c r="G79">
        <v>14</v>
      </c>
      <c r="H79" s="3">
        <v>5.1415000000000002E-3</v>
      </c>
      <c r="I79" s="3">
        <v>6570.2817542599996</v>
      </c>
      <c r="J79" s="3">
        <v>74.425484302899804</v>
      </c>
      <c r="K79" s="3">
        <v>39.925389236163397</v>
      </c>
      <c r="L79" s="3">
        <v>34315.629999999997</v>
      </c>
      <c r="M79" s="3">
        <v>10.175713286114499</v>
      </c>
      <c r="N79" s="3">
        <v>5.7636089327345896</v>
      </c>
      <c r="O79" s="3">
        <v>45.847096327082902</v>
      </c>
      <c r="P79" s="3">
        <v>19.1985833873042</v>
      </c>
      <c r="Q79" s="3">
        <v>2.8650225634878299</v>
      </c>
      <c r="R79" s="3">
        <v>1.0215792369052601</v>
      </c>
    </row>
    <row r="80" spans="1:18" x14ac:dyDescent="0.25">
      <c r="A80" s="4">
        <v>43390</v>
      </c>
      <c r="B80" s="3">
        <v>955.55</v>
      </c>
      <c r="C80" s="3">
        <v>955.55</v>
      </c>
      <c r="D80" s="3">
        <v>910</v>
      </c>
      <c r="E80" s="3">
        <v>923.95</v>
      </c>
      <c r="F80" s="3">
        <v>0.13300000000000001</v>
      </c>
      <c r="G80">
        <v>10</v>
      </c>
      <c r="H80" s="3">
        <v>1.21668E-2</v>
      </c>
      <c r="I80" s="3">
        <v>6773.7244218349997</v>
      </c>
      <c r="J80" s="3">
        <v>76.730000247337998</v>
      </c>
      <c r="K80" s="3">
        <v>41.161641804009399</v>
      </c>
      <c r="L80" s="3">
        <v>34779.58</v>
      </c>
      <c r="M80" s="3">
        <v>10.4907947898967</v>
      </c>
      <c r="N80" s="3">
        <v>5.9420737261773304</v>
      </c>
      <c r="O80" s="3">
        <v>47.244463368603597</v>
      </c>
      <c r="P80" s="3">
        <v>19.791774686584301</v>
      </c>
      <c r="Q80" s="3">
        <v>2.95373532418499</v>
      </c>
      <c r="R80" s="3">
        <v>1.05321148843854</v>
      </c>
    </row>
    <row r="81" spans="1:18" x14ac:dyDescent="0.25">
      <c r="A81" s="4">
        <v>43389</v>
      </c>
      <c r="B81" s="3">
        <v>921.85</v>
      </c>
      <c r="C81" s="3">
        <v>943.5</v>
      </c>
      <c r="D81" s="3">
        <v>913.9</v>
      </c>
      <c r="E81" s="3">
        <v>918.4</v>
      </c>
      <c r="F81" s="3">
        <v>0.152</v>
      </c>
      <c r="G81">
        <v>29</v>
      </c>
      <c r="H81" s="3">
        <v>1.40509E-2</v>
      </c>
      <c r="I81" s="3">
        <v>6731.9053379200004</v>
      </c>
      <c r="J81" s="3">
        <v>76.256290642501099</v>
      </c>
      <c r="K81" s="3">
        <v>40.907521316448303</v>
      </c>
      <c r="L81" s="3">
        <v>35162.480000000003</v>
      </c>
      <c r="M81" s="3">
        <v>10.4262263280001</v>
      </c>
      <c r="N81" s="3">
        <v>5.9054527923145903</v>
      </c>
      <c r="O81" s="3">
        <v>46.957224657737498</v>
      </c>
      <c r="P81" s="3">
        <v>19.669840005831499</v>
      </c>
      <c r="Q81" s="3">
        <v>2.9354997867328501</v>
      </c>
      <c r="R81" s="3">
        <v>1.04670925467873</v>
      </c>
    </row>
    <row r="82" spans="1:18" x14ac:dyDescent="0.25">
      <c r="A82" s="4">
        <v>43388</v>
      </c>
      <c r="B82" s="3">
        <v>945.65</v>
      </c>
      <c r="C82" s="3">
        <v>956.65</v>
      </c>
      <c r="D82" s="3">
        <v>909</v>
      </c>
      <c r="E82" s="3">
        <v>927.75</v>
      </c>
      <c r="F82" s="3">
        <v>5.0999999999999997E-2</v>
      </c>
      <c r="G82">
        <v>17</v>
      </c>
      <c r="H82" s="3">
        <v>4.8095999999999998E-3</v>
      </c>
      <c r="I82" s="3">
        <v>6800.4411773250004</v>
      </c>
      <c r="J82" s="3">
        <v>77.032636807034393</v>
      </c>
      <c r="K82" s="3">
        <v>41.323990528457003</v>
      </c>
      <c r="L82" s="3">
        <v>34865.1</v>
      </c>
      <c r="M82" s="3">
        <v>10.532373122606799</v>
      </c>
      <c r="N82" s="3">
        <v>5.96557472568582</v>
      </c>
      <c r="O82" s="3">
        <v>47.427970171886798</v>
      </c>
      <c r="P82" s="3">
        <v>19.8696745051944</v>
      </c>
      <c r="Q82" s="3">
        <v>2.9653853736295801</v>
      </c>
      <c r="R82" s="3">
        <v>1.05736553901154</v>
      </c>
    </row>
    <row r="83" spans="1:18" x14ac:dyDescent="0.25">
      <c r="A83" s="4">
        <v>43385</v>
      </c>
      <c r="B83" s="3">
        <v>936.45</v>
      </c>
      <c r="C83" s="3">
        <v>976.3</v>
      </c>
      <c r="D83" s="3">
        <v>936</v>
      </c>
      <c r="E83" s="3">
        <v>954.85</v>
      </c>
      <c r="F83" s="3">
        <v>5.8000000000000003E-2</v>
      </c>
      <c r="G83">
        <v>16</v>
      </c>
      <c r="H83" s="3">
        <v>5.5049000000000001E-3</v>
      </c>
      <c r="I83" s="3">
        <v>6999.0851610549998</v>
      </c>
      <c r="J83" s="3">
        <v>79.282795209050704</v>
      </c>
      <c r="K83" s="3">
        <v>42.531083110856599</v>
      </c>
      <c r="L83" s="3">
        <v>34733.58</v>
      </c>
      <c r="M83" s="3">
        <v>10.840028537991</v>
      </c>
      <c r="N83" s="3">
        <v>6.1398318801628697</v>
      </c>
      <c r="O83" s="3">
        <v>48.7923769562126</v>
      </c>
      <c r="P83" s="3">
        <v>20.448873963240899</v>
      </c>
      <c r="Q83" s="3">
        <v>3.0520056308382699</v>
      </c>
      <c r="R83" s="3">
        <v>1.08825166793335</v>
      </c>
    </row>
    <row r="84" spans="1:18" x14ac:dyDescent="0.25">
      <c r="A84" s="4">
        <v>43384</v>
      </c>
      <c r="B84" s="3">
        <v>926</v>
      </c>
      <c r="C84" s="3">
        <v>926</v>
      </c>
      <c r="D84" s="3">
        <v>916.9</v>
      </c>
      <c r="E84" s="3">
        <v>919.85</v>
      </c>
      <c r="F84" s="3">
        <v>4.5999999999999999E-2</v>
      </c>
      <c r="G84">
        <v>9</v>
      </c>
      <c r="H84" s="3">
        <v>4.2417000000000002E-3</v>
      </c>
      <c r="I84" s="3">
        <v>6742.5338905549997</v>
      </c>
      <c r="J84" s="3">
        <v>76.376686571760303</v>
      </c>
      <c r="K84" s="3">
        <v>40.972107450930899</v>
      </c>
      <c r="L84" s="3">
        <v>34001.15</v>
      </c>
      <c r="M84" s="3">
        <v>10.442687595612901</v>
      </c>
      <c r="N84" s="3">
        <v>5.9147765146021003</v>
      </c>
      <c r="O84" s="3">
        <v>47.030227972765999</v>
      </c>
      <c r="P84" s="3">
        <v>19.700830382738101</v>
      </c>
      <c r="Q84" s="3">
        <v>2.9401344499414401</v>
      </c>
      <c r="R84" s="3">
        <v>1.04836183353248</v>
      </c>
    </row>
    <row r="85" spans="1:18" x14ac:dyDescent="0.25">
      <c r="A85" s="4">
        <v>43383</v>
      </c>
      <c r="B85" s="3">
        <v>920</v>
      </c>
      <c r="C85" s="3">
        <v>966.25</v>
      </c>
      <c r="D85" s="3">
        <v>918.1</v>
      </c>
      <c r="E85" s="3">
        <v>958</v>
      </c>
      <c r="F85" s="3">
        <v>0.32300000000000001</v>
      </c>
      <c r="G85">
        <v>55</v>
      </c>
      <c r="H85" s="3">
        <v>3.06092E-2</v>
      </c>
      <c r="I85" s="3">
        <v>7022.1747753999998</v>
      </c>
      <c r="J85" s="3">
        <v>79.544344986406898</v>
      </c>
      <c r="K85" s="3">
        <v>42.671390920249898</v>
      </c>
      <c r="L85" s="3">
        <v>34760.89</v>
      </c>
      <c r="M85" s="3">
        <v>10.875789222805</v>
      </c>
      <c r="N85" s="3">
        <v>6.1600868630633396</v>
      </c>
      <c r="O85" s="3">
        <v>48.950970364722899</v>
      </c>
      <c r="P85" s="3">
        <v>20.5161978854862</v>
      </c>
      <c r="Q85" s="3">
        <v>3.0620740371189799</v>
      </c>
      <c r="R85" s="3">
        <v>1.09184175302943</v>
      </c>
    </row>
    <row r="86" spans="1:18" x14ac:dyDescent="0.25">
      <c r="A86" s="4">
        <v>43382</v>
      </c>
      <c r="B86" s="3">
        <v>879.6</v>
      </c>
      <c r="C86" s="3">
        <v>949</v>
      </c>
      <c r="D86" s="3">
        <v>831.15</v>
      </c>
      <c r="E86" s="3">
        <v>900.85</v>
      </c>
      <c r="F86" s="3">
        <v>0.79800000000000004</v>
      </c>
      <c r="G86">
        <v>108</v>
      </c>
      <c r="H86" s="3">
        <v>7.0200399999999996E-2</v>
      </c>
      <c r="I86" s="3">
        <v>6603.2632008549999</v>
      </c>
      <c r="J86" s="3">
        <v>74.799084740088404</v>
      </c>
      <c r="K86" s="3">
        <v>40.125806378399901</v>
      </c>
      <c r="L86" s="3">
        <v>34299.47</v>
      </c>
      <c r="M86" s="3">
        <v>10.2269882268934</v>
      </c>
      <c r="N86" s="3">
        <v>5.7926036018691196</v>
      </c>
      <c r="O86" s="3">
        <v>46.073632810323502</v>
      </c>
      <c r="P86" s="3">
        <v>19.294749581893701</v>
      </c>
      <c r="Q86" s="3">
        <v>2.8794043803117302</v>
      </c>
      <c r="R86" s="3">
        <v>1.0267073520005801</v>
      </c>
    </row>
    <row r="87" spans="1:18" x14ac:dyDescent="0.25">
      <c r="A87" s="4">
        <v>43381</v>
      </c>
      <c r="B87" s="3">
        <v>915.7</v>
      </c>
      <c r="C87" s="3">
        <v>925</v>
      </c>
      <c r="D87" s="3">
        <v>838.9</v>
      </c>
      <c r="E87" s="3">
        <v>864.9</v>
      </c>
      <c r="F87" s="3">
        <v>0.60799999999999998</v>
      </c>
      <c r="G87">
        <v>103</v>
      </c>
      <c r="H87" s="3">
        <v>5.2713299999999998E-2</v>
      </c>
      <c r="I87" s="3">
        <v>6339.7483958700004</v>
      </c>
      <c r="J87" s="3">
        <v>71.814096011214303</v>
      </c>
      <c r="K87" s="3">
        <v>38.524515664847698</v>
      </c>
      <c r="L87" s="3">
        <v>34474.379999999997</v>
      </c>
      <c r="M87" s="3">
        <v>9.8188623160793895</v>
      </c>
      <c r="N87" s="3">
        <v>5.5614395906717</v>
      </c>
      <c r="O87" s="3">
        <v>44.263654068754697</v>
      </c>
      <c r="P87" s="3">
        <v>18.526401961348601</v>
      </c>
      <c r="Q87" s="3">
        <v>2.7644966959334099</v>
      </c>
      <c r="R87" s="3">
        <v>0.98573479352312299</v>
      </c>
    </row>
    <row r="88" spans="1:18" x14ac:dyDescent="0.25">
      <c r="A88" s="4">
        <v>43378</v>
      </c>
      <c r="B88" s="3">
        <v>926.4</v>
      </c>
      <c r="C88" s="3">
        <v>926.4</v>
      </c>
      <c r="D88" s="3">
        <v>875</v>
      </c>
      <c r="E88" s="3">
        <v>904.05</v>
      </c>
      <c r="F88" s="3">
        <v>1.278</v>
      </c>
      <c r="G88">
        <v>123</v>
      </c>
      <c r="H88" s="3">
        <v>0.1147106</v>
      </c>
      <c r="I88" s="3">
        <v>6626.7193170150003</v>
      </c>
      <c r="J88" s="3">
        <v>75.064786101212107</v>
      </c>
      <c r="K88" s="3">
        <v>40.268341295878798</v>
      </c>
      <c r="L88" s="3">
        <v>34376.99</v>
      </c>
      <c r="M88" s="3">
        <v>10.2633165416251</v>
      </c>
      <c r="N88" s="3">
        <v>5.8131800924346697</v>
      </c>
      <c r="O88" s="3">
        <v>46.234743574524401</v>
      </c>
      <c r="P88" s="3">
        <v>19.363142137825399</v>
      </c>
      <c r="Q88" s="3">
        <v>2.88963260256515</v>
      </c>
      <c r="R88" s="3">
        <v>1.0303544225743799</v>
      </c>
    </row>
    <row r="89" spans="1:18" x14ac:dyDescent="0.25">
      <c r="A89" s="4">
        <v>43377</v>
      </c>
      <c r="B89" s="3">
        <v>923.85</v>
      </c>
      <c r="C89" s="3">
        <v>943.05</v>
      </c>
      <c r="D89" s="3">
        <v>900</v>
      </c>
      <c r="E89" s="3">
        <v>915.55</v>
      </c>
      <c r="F89" s="3">
        <v>0.184</v>
      </c>
      <c r="G89">
        <v>39</v>
      </c>
      <c r="H89" s="3">
        <v>1.7007100000000001E-2</v>
      </c>
      <c r="I89" s="3">
        <v>6711.0147344650004</v>
      </c>
      <c r="J89" s="3">
        <v>76.019650367750302</v>
      </c>
      <c r="K89" s="3">
        <v>40.780576155568703</v>
      </c>
      <c r="L89" s="3">
        <v>35169.160000000003</v>
      </c>
      <c r="M89" s="3">
        <v>10.3938714226922</v>
      </c>
      <c r="N89" s="3">
        <v>5.8871268554046399</v>
      </c>
      <c r="O89" s="3">
        <v>46.813735383371103</v>
      </c>
      <c r="P89" s="3">
        <v>19.608927885704901</v>
      </c>
      <c r="Q89" s="3">
        <v>2.9263902762884002</v>
      </c>
      <c r="R89" s="3">
        <v>1.0434610824489501</v>
      </c>
    </row>
    <row r="90" spans="1:18" x14ac:dyDescent="0.25">
      <c r="A90" s="4">
        <v>43376</v>
      </c>
      <c r="B90" s="3">
        <v>949</v>
      </c>
      <c r="C90" s="3">
        <v>949</v>
      </c>
      <c r="D90" s="3">
        <v>930.1</v>
      </c>
      <c r="E90" s="3">
        <v>931.6</v>
      </c>
      <c r="F90" s="3">
        <v>0.44</v>
      </c>
      <c r="G90">
        <v>15</v>
      </c>
      <c r="H90" s="3">
        <v>4.1016499999999997E-2</v>
      </c>
      <c r="I90" s="3">
        <v>6828.6618170800002</v>
      </c>
      <c r="J90" s="3">
        <v>77.352308757136399</v>
      </c>
      <c r="K90" s="3">
        <v>41.495477851048797</v>
      </c>
      <c r="L90" s="3">
        <v>35975.629999999997</v>
      </c>
      <c r="M90" s="3">
        <v>10.5760806262684</v>
      </c>
      <c r="N90" s="3">
        <v>5.9903308158975097</v>
      </c>
      <c r="O90" s="3">
        <v>47.621806560065899</v>
      </c>
      <c r="P90" s="3">
        <v>19.9519592990498</v>
      </c>
      <c r="Q90" s="3">
        <v>2.9776912035282299</v>
      </c>
      <c r="R90" s="3">
        <v>1.0617534207956301</v>
      </c>
    </row>
    <row r="91" spans="1:18" x14ac:dyDescent="0.25">
      <c r="A91" s="4">
        <v>43374</v>
      </c>
      <c r="B91" s="3">
        <v>1068</v>
      </c>
      <c r="C91" s="3">
        <v>1088</v>
      </c>
      <c r="D91" s="3">
        <v>895</v>
      </c>
      <c r="E91" s="3">
        <v>929.2</v>
      </c>
      <c r="F91" s="3">
        <v>0.58799999999999997</v>
      </c>
      <c r="G91">
        <v>87</v>
      </c>
      <c r="H91" s="3">
        <v>5.42102E-2</v>
      </c>
      <c r="I91" s="3">
        <v>6811.0697299599997</v>
      </c>
      <c r="J91" s="3">
        <v>77.153032736293596</v>
      </c>
      <c r="K91" s="3">
        <v>41.388576662939599</v>
      </c>
      <c r="L91" s="3">
        <v>36526.14</v>
      </c>
      <c r="M91" s="3">
        <v>10.5488343902196</v>
      </c>
      <c r="N91" s="3">
        <v>5.9748984479733398</v>
      </c>
      <c r="O91" s="3">
        <v>47.500973486915299</v>
      </c>
      <c r="P91" s="3">
        <v>19.900664882101001</v>
      </c>
      <c r="Q91" s="3">
        <v>2.97002003683816</v>
      </c>
      <c r="R91" s="3">
        <v>1.05901811786529</v>
      </c>
    </row>
    <row r="92" spans="1:18" x14ac:dyDescent="0.25">
      <c r="A92" s="4">
        <v>43371</v>
      </c>
      <c r="B92" s="3">
        <v>907.1</v>
      </c>
      <c r="C92" s="3">
        <v>1029</v>
      </c>
      <c r="D92" s="3">
        <v>904.45</v>
      </c>
      <c r="E92" s="3">
        <v>928</v>
      </c>
      <c r="F92" s="3">
        <v>0.40799999999999997</v>
      </c>
      <c r="G92">
        <v>64</v>
      </c>
      <c r="H92" s="3">
        <v>3.7514199999999998E-2</v>
      </c>
      <c r="I92" s="3">
        <v>6802.2736863999999</v>
      </c>
      <c r="J92" s="3">
        <v>83.855492380330105</v>
      </c>
      <c r="K92" s="3">
        <v>37.801749893857099</v>
      </c>
      <c r="L92" s="3">
        <v>36227.14</v>
      </c>
      <c r="M92" s="3">
        <v>11.1251267890006</v>
      </c>
      <c r="N92" s="3">
        <v>6.4377833685097201</v>
      </c>
      <c r="O92" s="3">
        <v>46.421197325035102</v>
      </c>
      <c r="P92" s="3">
        <v>19.024959561468901</v>
      </c>
      <c r="Q92" s="3">
        <v>3.0772877014327702</v>
      </c>
      <c r="R92" s="3">
        <v>1.0969199408699799</v>
      </c>
    </row>
    <row r="93" spans="1:18" x14ac:dyDescent="0.25">
      <c r="A93" s="4">
        <v>43370</v>
      </c>
      <c r="B93" s="3">
        <v>931</v>
      </c>
      <c r="C93" s="3">
        <v>934</v>
      </c>
      <c r="D93" s="3">
        <v>910.8</v>
      </c>
      <c r="E93" s="3">
        <v>920.1</v>
      </c>
      <c r="F93" s="3">
        <v>0.879</v>
      </c>
      <c r="G93">
        <v>45</v>
      </c>
      <c r="H93" s="3">
        <v>8.0917799999999998E-2</v>
      </c>
      <c r="I93" s="3">
        <v>6736.7006784900004</v>
      </c>
      <c r="J93" s="3">
        <v>83.047136657133393</v>
      </c>
      <c r="K93" s="3">
        <v>37.437346084325299</v>
      </c>
      <c r="L93" s="3">
        <v>36324.17</v>
      </c>
      <c r="M93" s="3">
        <v>11.019383558583799</v>
      </c>
      <c r="N93" s="3">
        <v>6.3762267622763602</v>
      </c>
      <c r="O93" s="3">
        <v>45.980480004906298</v>
      </c>
      <c r="P93" s="3">
        <v>18.841941456123202</v>
      </c>
      <c r="Q93" s="3">
        <v>3.0476230598599301</v>
      </c>
      <c r="R93" s="3">
        <v>1.0863457794534599</v>
      </c>
    </row>
    <row r="94" spans="1:18" x14ac:dyDescent="0.25">
      <c r="A94" s="4">
        <v>43369</v>
      </c>
      <c r="B94" s="3">
        <v>960.55</v>
      </c>
      <c r="C94" s="3">
        <v>960.55</v>
      </c>
      <c r="D94" s="3">
        <v>934.1</v>
      </c>
      <c r="E94" s="3">
        <v>934.1</v>
      </c>
      <c r="F94" s="3">
        <v>8.8999999999999996E-2</v>
      </c>
      <c r="G94">
        <v>12</v>
      </c>
      <c r="H94" s="3">
        <v>8.3613000000000003E-3</v>
      </c>
      <c r="I94" s="3">
        <v>6839.2045470900002</v>
      </c>
      <c r="J94" s="3">
        <v>84.310760081978302</v>
      </c>
      <c r="K94" s="3">
        <v>38.0069829120403</v>
      </c>
      <c r="L94" s="3">
        <v>36542.269999999997</v>
      </c>
      <c r="M94" s="3">
        <v>11.1870516053398</v>
      </c>
      <c r="N94" s="3">
        <v>6.4732457544205504</v>
      </c>
      <c r="O94" s="3">
        <v>46.669410278384497</v>
      </c>
      <c r="P94" s="3">
        <v>19.128035756502499</v>
      </c>
      <c r="Q94" s="3">
        <v>3.0939948920934301</v>
      </c>
      <c r="R94" s="3">
        <v>1.10287533158078</v>
      </c>
    </row>
    <row r="95" spans="1:18" x14ac:dyDescent="0.25">
      <c r="A95" s="4">
        <v>43368</v>
      </c>
      <c r="B95" s="3">
        <v>950</v>
      </c>
      <c r="C95" s="3">
        <v>999.95</v>
      </c>
      <c r="D95" s="3">
        <v>820</v>
      </c>
      <c r="E95" s="3">
        <v>928.35</v>
      </c>
      <c r="F95" s="3">
        <v>7.2999999999999995E-2</v>
      </c>
      <c r="G95">
        <v>25</v>
      </c>
      <c r="H95" s="3">
        <v>6.8885999999999999E-3</v>
      </c>
      <c r="I95" s="3">
        <v>6797.1047439149997</v>
      </c>
      <c r="J95" s="3">
        <v>83.791771889631306</v>
      </c>
      <c r="K95" s="3">
        <v>37.773024929228797</v>
      </c>
      <c r="L95" s="3">
        <v>36652.06</v>
      </c>
      <c r="M95" s="3">
        <v>11.118187943279301</v>
      </c>
      <c r="N95" s="3">
        <v>6.4333986683613302</v>
      </c>
      <c r="O95" s="3">
        <v>46.386456773206</v>
      </c>
      <c r="P95" s="3">
        <v>19.010532740275298</v>
      </c>
      <c r="Q95" s="3">
        <v>3.07494931814038</v>
      </c>
      <c r="R95" s="3">
        <v>1.0960864083856301</v>
      </c>
    </row>
    <row r="96" spans="1:18" x14ac:dyDescent="0.25">
      <c r="A96" s="4">
        <v>43367</v>
      </c>
      <c r="B96" s="3">
        <v>970</v>
      </c>
      <c r="C96" s="3">
        <v>975</v>
      </c>
      <c r="D96" s="3">
        <v>951</v>
      </c>
      <c r="E96" s="3">
        <v>958.95</v>
      </c>
      <c r="F96" s="3">
        <v>0.66200000000000003</v>
      </c>
      <c r="G96">
        <v>41</v>
      </c>
      <c r="H96" s="3">
        <v>6.3501199999999994E-2</v>
      </c>
      <c r="I96" s="3">
        <v>7021.1489138549996</v>
      </c>
      <c r="J96" s="3">
        <v>86.553691661078204</v>
      </c>
      <c r="K96" s="3">
        <v>39.018088281234398</v>
      </c>
      <c r="L96" s="3">
        <v>36305.019999999997</v>
      </c>
      <c r="M96" s="3">
        <v>11.4846623883316</v>
      </c>
      <c r="N96" s="3">
        <v>6.6454544654764804</v>
      </c>
      <c r="O96" s="3">
        <v>47.8922615138083</v>
      </c>
      <c r="P96" s="3">
        <v>19.635853139675699</v>
      </c>
      <c r="Q96" s="3">
        <v>3.1763048943078802</v>
      </c>
      <c r="R96" s="3">
        <v>1.1322152866067801</v>
      </c>
    </row>
    <row r="97" spans="1:18" x14ac:dyDescent="0.25">
      <c r="A97" s="4">
        <v>43364</v>
      </c>
      <c r="B97" s="3">
        <v>1006.35</v>
      </c>
      <c r="C97" s="3">
        <v>1010.9</v>
      </c>
      <c r="D97" s="3">
        <v>950</v>
      </c>
      <c r="E97" s="3">
        <v>981.35</v>
      </c>
      <c r="F97" s="3">
        <v>1.276</v>
      </c>
      <c r="G97">
        <v>130</v>
      </c>
      <c r="H97" s="3">
        <v>0.1237967</v>
      </c>
      <c r="I97" s="3">
        <v>7185.1551036150004</v>
      </c>
      <c r="J97" s="3">
        <v>88.5754891408302</v>
      </c>
      <c r="K97" s="3">
        <v>39.929507205578297</v>
      </c>
      <c r="L97" s="3">
        <v>36841.599999999999</v>
      </c>
      <c r="M97" s="3">
        <v>11.7529312631412</v>
      </c>
      <c r="N97" s="3">
        <v>6.8006848529071897</v>
      </c>
      <c r="O97" s="3">
        <v>48.994549951373401</v>
      </c>
      <c r="P97" s="3">
        <v>20.093604020282601</v>
      </c>
      <c r="Q97" s="3">
        <v>3.2504998258814699</v>
      </c>
      <c r="R97" s="3">
        <v>1.15866257001049</v>
      </c>
    </row>
    <row r="98" spans="1:18" x14ac:dyDescent="0.25">
      <c r="A98" s="4">
        <v>43362</v>
      </c>
      <c r="B98" s="3">
        <v>1060</v>
      </c>
      <c r="C98" s="3">
        <v>1060</v>
      </c>
      <c r="D98" s="3">
        <v>990</v>
      </c>
      <c r="E98" s="3">
        <v>998.75</v>
      </c>
      <c r="F98" s="3">
        <v>0.28399999999999997</v>
      </c>
      <c r="G98">
        <v>56</v>
      </c>
      <c r="H98" s="3">
        <v>2.88308E-2</v>
      </c>
      <c r="I98" s="3">
        <v>7312.5527688749999</v>
      </c>
      <c r="J98" s="3">
        <v>90.145992540280304</v>
      </c>
      <c r="K98" s="3">
        <v>40.637484405738398</v>
      </c>
      <c r="L98" s="3">
        <v>37121.22</v>
      </c>
      <c r="M98" s="3">
        <v>11.9613186926808</v>
      </c>
      <c r="N98" s="3">
        <v>6.9212656002863904</v>
      </c>
      <c r="O98" s="3">
        <v>49.850791862696298</v>
      </c>
      <c r="P98" s="3">
        <v>20.449178365039799</v>
      </c>
      <c r="Q98" s="3">
        <v>3.30813338880025</v>
      </c>
      <c r="R98" s="3">
        <v>1.17920644194016</v>
      </c>
    </row>
    <row r="99" spans="1:18" x14ac:dyDescent="0.25">
      <c r="A99" s="4">
        <v>43361</v>
      </c>
      <c r="B99" s="3">
        <v>1070</v>
      </c>
      <c r="C99" s="3">
        <v>1070</v>
      </c>
      <c r="D99" s="3">
        <v>1032</v>
      </c>
      <c r="E99" s="3">
        <v>1039.0999999999999</v>
      </c>
      <c r="F99" s="3">
        <v>0.20200000000000001</v>
      </c>
      <c r="G99">
        <v>39</v>
      </c>
      <c r="H99" s="3">
        <v>2.11643E-2</v>
      </c>
      <c r="I99" s="3">
        <v>7607.9835615900001</v>
      </c>
      <c r="J99" s="3">
        <v>93.787935768315705</v>
      </c>
      <c r="K99" s="3">
        <v>42.279259119902598</v>
      </c>
      <c r="L99" s="3">
        <v>37290.67</v>
      </c>
      <c r="M99" s="3">
        <v>12.444561956009601</v>
      </c>
      <c r="N99" s="3">
        <v>7.2008881955019701</v>
      </c>
      <c r="O99" s="3">
        <v>51.836387329471002</v>
      </c>
      <c r="P99" s="3">
        <v>21.273743009347299</v>
      </c>
      <c r="Q99" s="3">
        <v>3.4417836338446399</v>
      </c>
      <c r="R99" s="3">
        <v>1.2268469725356901</v>
      </c>
    </row>
    <row r="100" spans="1:18" x14ac:dyDescent="0.25">
      <c r="A100" s="4">
        <v>43360</v>
      </c>
      <c r="B100" s="3">
        <v>1058.1500000000001</v>
      </c>
      <c r="C100" s="3">
        <v>1058.1500000000001</v>
      </c>
      <c r="D100" s="3">
        <v>1050</v>
      </c>
      <c r="E100" s="3">
        <v>1050</v>
      </c>
      <c r="F100" s="3">
        <v>0.94499999999999995</v>
      </c>
      <c r="G100">
        <v>36</v>
      </c>
      <c r="H100" s="3">
        <v>9.9307099999999995E-2</v>
      </c>
      <c r="I100" s="3">
        <v>7687.7901449999999</v>
      </c>
      <c r="J100" s="3">
        <v>94.771756863373597</v>
      </c>
      <c r="K100" s="3">
        <v>42.722762078623603</v>
      </c>
      <c r="L100" s="3">
        <v>37585.51</v>
      </c>
      <c r="M100" s="3">
        <v>12.5751035066982</v>
      </c>
      <c r="N100" s="3">
        <v>7.2764244108142302</v>
      </c>
      <c r="O100" s="3">
        <v>52.372768756679001</v>
      </c>
      <c r="P100" s="3">
        <v>21.496487857499702</v>
      </c>
      <c r="Q100" s="3">
        <v>3.4778874175121501</v>
      </c>
      <c r="R100" s="3">
        <v>1.23971640954911</v>
      </c>
    </row>
    <row r="101" spans="1:18" x14ac:dyDescent="0.25">
      <c r="A101" s="4">
        <v>43357</v>
      </c>
      <c r="B101" s="3">
        <v>1047.7</v>
      </c>
      <c r="C101" s="3">
        <v>1075</v>
      </c>
      <c r="D101" s="3">
        <v>1047.7</v>
      </c>
      <c r="E101" s="3">
        <v>1061.5</v>
      </c>
      <c r="F101" s="3">
        <v>0.39900000000000002</v>
      </c>
      <c r="G101">
        <v>44</v>
      </c>
      <c r="H101" s="3">
        <v>4.22639E-2</v>
      </c>
      <c r="I101" s="3">
        <v>7771.98975135</v>
      </c>
      <c r="J101" s="3">
        <v>95.809733248067701</v>
      </c>
      <c r="K101" s="3">
        <v>43.190678044246603</v>
      </c>
      <c r="L101" s="3">
        <v>38090.639999999999</v>
      </c>
      <c r="M101" s="3">
        <v>12.7128308308192</v>
      </c>
      <c r="N101" s="3">
        <v>7.3561185829326696</v>
      </c>
      <c r="O101" s="3">
        <v>52.938675767036102</v>
      </c>
      <c r="P101" s="3">
        <v>21.731493889954098</v>
      </c>
      <c r="Q101" s="3">
        <v>3.5159785654182301</v>
      </c>
      <c r="R101" s="3">
        <v>1.25329425593941</v>
      </c>
    </row>
    <row r="102" spans="1:18" x14ac:dyDescent="0.25">
      <c r="A102" s="4">
        <v>43355</v>
      </c>
      <c r="B102" s="3">
        <v>1055</v>
      </c>
      <c r="C102" s="3">
        <v>1060.9000000000001</v>
      </c>
      <c r="D102" s="3">
        <v>1050</v>
      </c>
      <c r="E102" s="3">
        <v>1052.3</v>
      </c>
      <c r="F102" s="3">
        <v>7.0000000000000007E-2</v>
      </c>
      <c r="G102">
        <v>11</v>
      </c>
      <c r="H102" s="3">
        <v>7.3806000000000002E-3</v>
      </c>
      <c r="I102" s="3">
        <v>7704.6300662699996</v>
      </c>
      <c r="J102" s="3">
        <v>94.9793521403124</v>
      </c>
      <c r="K102" s="3">
        <v>42.816345271748197</v>
      </c>
      <c r="L102" s="3">
        <v>37717.96</v>
      </c>
      <c r="M102" s="3">
        <v>12.602648971522401</v>
      </c>
      <c r="N102" s="3">
        <v>7.2923632452379197</v>
      </c>
      <c r="O102" s="3">
        <v>52.485950158750398</v>
      </c>
      <c r="P102" s="3">
        <v>21.543489063990599</v>
      </c>
      <c r="Q102" s="3">
        <v>3.4855056470933699</v>
      </c>
      <c r="R102" s="3">
        <v>1.24243197882717</v>
      </c>
    </row>
    <row r="103" spans="1:18" x14ac:dyDescent="0.25">
      <c r="A103" s="4">
        <v>43354</v>
      </c>
      <c r="B103" s="3">
        <v>1148</v>
      </c>
      <c r="C103" s="3">
        <v>1148</v>
      </c>
      <c r="D103" s="3">
        <v>1055</v>
      </c>
      <c r="E103" s="3">
        <v>1066</v>
      </c>
      <c r="F103" s="3">
        <v>0.108</v>
      </c>
      <c r="G103">
        <v>27</v>
      </c>
      <c r="H103" s="3">
        <v>1.16553E-2</v>
      </c>
      <c r="I103" s="3">
        <v>7804.9374233999997</v>
      </c>
      <c r="J103" s="3">
        <v>96.215897920339302</v>
      </c>
      <c r="K103" s="3">
        <v>43.373775596012102</v>
      </c>
      <c r="L103" s="3">
        <v>37413.129999999997</v>
      </c>
      <c r="M103" s="3">
        <v>12.7667241315621</v>
      </c>
      <c r="N103" s="3">
        <v>7.3873032589790197</v>
      </c>
      <c r="O103" s="3">
        <v>53.1601176406541</v>
      </c>
      <c r="P103" s="3">
        <v>21.8234527722189</v>
      </c>
      <c r="Q103" s="3">
        <v>3.53088379720757</v>
      </c>
      <c r="R103" s="3">
        <v>1.25860732626605</v>
      </c>
    </row>
    <row r="104" spans="1:18" x14ac:dyDescent="0.25">
      <c r="A104" s="4">
        <v>43353</v>
      </c>
      <c r="B104" s="3">
        <v>1103</v>
      </c>
      <c r="C104" s="3">
        <v>1113</v>
      </c>
      <c r="D104" s="3">
        <v>1070.1500000000001</v>
      </c>
      <c r="E104" s="3">
        <v>1075.25</v>
      </c>
      <c r="F104" s="3">
        <v>0.34100000000000003</v>
      </c>
      <c r="G104">
        <v>44</v>
      </c>
      <c r="H104" s="3">
        <v>3.7434700000000001E-2</v>
      </c>
      <c r="I104" s="3">
        <v>7872.6631937250004</v>
      </c>
      <c r="J104" s="3">
        <v>97.050791968897599</v>
      </c>
      <c r="K104" s="3">
        <v>43.750142785752402</v>
      </c>
      <c r="L104" s="3">
        <v>37922.17</v>
      </c>
      <c r="M104" s="3">
        <v>12.877504805311601</v>
      </c>
      <c r="N104" s="3">
        <v>7.4514050930742899</v>
      </c>
      <c r="O104" s="3">
        <v>53.615303714202199</v>
      </c>
      <c r="P104" s="3">
        <v>22.012479363541001</v>
      </c>
      <c r="Q104" s="3">
        <v>3.5615223292189899</v>
      </c>
      <c r="R104" s="3">
        <v>1.2695286374930299</v>
      </c>
    </row>
    <row r="105" spans="1:18" x14ac:dyDescent="0.25">
      <c r="A105" s="4">
        <v>43350</v>
      </c>
      <c r="B105" s="3">
        <v>1117.05</v>
      </c>
      <c r="C105" s="3">
        <v>1117.05</v>
      </c>
      <c r="D105" s="3">
        <v>1048.2</v>
      </c>
      <c r="E105" s="3">
        <v>1076.6500000000001</v>
      </c>
      <c r="F105" s="3">
        <v>1.145</v>
      </c>
      <c r="G105">
        <v>154</v>
      </c>
      <c r="H105" s="3">
        <v>0.1225328</v>
      </c>
      <c r="I105" s="3">
        <v>7882.9135805850001</v>
      </c>
      <c r="J105" s="3">
        <v>97.177154311382097</v>
      </c>
      <c r="K105" s="3">
        <v>43.807106468523898</v>
      </c>
      <c r="L105" s="3">
        <v>38389.82</v>
      </c>
      <c r="M105" s="3">
        <v>12.8942716099872</v>
      </c>
      <c r="N105" s="3">
        <v>7.4611069922887099</v>
      </c>
      <c r="O105" s="3">
        <v>53.684196741549997</v>
      </c>
      <c r="P105" s="3">
        <v>22.041088793578901</v>
      </c>
      <c r="Q105" s="3">
        <v>3.56615951244234</v>
      </c>
      <c r="R105" s="3">
        <v>1.2711815927057599</v>
      </c>
    </row>
    <row r="106" spans="1:18" x14ac:dyDescent="0.25">
      <c r="A106" s="4">
        <v>43349</v>
      </c>
      <c r="B106" s="3">
        <v>1071.2</v>
      </c>
      <c r="C106" s="3">
        <v>1154</v>
      </c>
      <c r="D106" s="3">
        <v>1041</v>
      </c>
      <c r="E106" s="3">
        <v>1097.6500000000001</v>
      </c>
      <c r="F106" s="3">
        <v>1.95</v>
      </c>
      <c r="G106">
        <v>197</v>
      </c>
      <c r="H106" s="3">
        <v>0.2112483</v>
      </c>
      <c r="I106" s="3">
        <v>8036.6693834850003</v>
      </c>
      <c r="J106" s="3">
        <v>99.072589448649495</v>
      </c>
      <c r="K106" s="3">
        <v>44.6615617100964</v>
      </c>
      <c r="L106" s="3">
        <v>38242.81</v>
      </c>
      <c r="M106" s="3">
        <v>13.1457736801212</v>
      </c>
      <c r="N106" s="3">
        <v>7.6066354805049903</v>
      </c>
      <c r="O106" s="3">
        <v>54.717592151767299</v>
      </c>
      <c r="P106" s="3">
        <v>22.470230244147899</v>
      </c>
      <c r="Q106" s="3">
        <v>3.6357172607925801</v>
      </c>
      <c r="R106" s="3">
        <v>1.2959759208967401</v>
      </c>
    </row>
    <row r="107" spans="1:18" x14ac:dyDescent="0.25">
      <c r="A107" s="4">
        <v>43348</v>
      </c>
      <c r="B107" s="3">
        <v>1040</v>
      </c>
      <c r="C107" s="3">
        <v>1079</v>
      </c>
      <c r="D107" s="3">
        <v>1011.2</v>
      </c>
      <c r="E107" s="3">
        <v>1073.3</v>
      </c>
      <c r="F107" s="3">
        <v>0.128</v>
      </c>
      <c r="G107">
        <v>40</v>
      </c>
      <c r="H107" s="3">
        <v>1.36489E-2</v>
      </c>
      <c r="I107" s="3">
        <v>7858.3858691699998</v>
      </c>
      <c r="J107" s="3">
        <v>96.874787277579898</v>
      </c>
      <c r="K107" s="3">
        <v>43.6708005133207</v>
      </c>
      <c r="L107" s="3">
        <v>38018.31</v>
      </c>
      <c r="M107" s="3">
        <v>12.8541510416563</v>
      </c>
      <c r="N107" s="3">
        <v>7.4378917334542001</v>
      </c>
      <c r="O107" s="3">
        <v>53.519345568967701</v>
      </c>
      <c r="P107" s="3">
        <v>21.972630514559601</v>
      </c>
      <c r="Q107" s="3">
        <v>3.5550633954436099</v>
      </c>
      <c r="R107" s="3">
        <v>1.26722630701815</v>
      </c>
    </row>
    <row r="108" spans="1:18" x14ac:dyDescent="0.25">
      <c r="A108" s="4">
        <v>43347</v>
      </c>
      <c r="B108" s="3">
        <v>1050</v>
      </c>
      <c r="C108" s="3">
        <v>1059.95</v>
      </c>
      <c r="D108" s="3">
        <v>1046.5</v>
      </c>
      <c r="E108" s="3">
        <v>1052.8</v>
      </c>
      <c r="F108" s="3">
        <v>0.88700000000000001</v>
      </c>
      <c r="G108">
        <v>32</v>
      </c>
      <c r="H108" s="3">
        <v>9.3133800000000003E-2</v>
      </c>
      <c r="I108" s="3">
        <v>7708.2909187200003</v>
      </c>
      <c r="J108" s="3">
        <v>95.024481548342607</v>
      </c>
      <c r="K108" s="3">
        <v>42.836689444166602</v>
      </c>
      <c r="L108" s="3">
        <v>38157.919999999998</v>
      </c>
      <c r="M108" s="3">
        <v>12.608637116049399</v>
      </c>
      <c r="N108" s="3">
        <v>7.2958282092430702</v>
      </c>
      <c r="O108" s="3">
        <v>52.510554811374597</v>
      </c>
      <c r="P108" s="3">
        <v>21.553706717575601</v>
      </c>
      <c r="Q108" s="3">
        <v>3.4871617839588498</v>
      </c>
      <c r="R108" s="3">
        <v>1.24302231997457</v>
      </c>
    </row>
    <row r="109" spans="1:18" x14ac:dyDescent="0.25">
      <c r="A109" s="4">
        <v>43346</v>
      </c>
      <c r="B109" s="3">
        <v>1065</v>
      </c>
      <c r="C109" s="3">
        <v>1066</v>
      </c>
      <c r="D109" s="3">
        <v>1050</v>
      </c>
      <c r="E109" s="3">
        <v>1053.3</v>
      </c>
      <c r="F109" s="3">
        <v>0.23100000000000001</v>
      </c>
      <c r="G109">
        <v>35</v>
      </c>
      <c r="H109" s="3">
        <v>2.44453E-2</v>
      </c>
      <c r="I109" s="3">
        <v>7709.0551961700003</v>
      </c>
      <c r="J109" s="3">
        <v>95.033903230685794</v>
      </c>
      <c r="K109" s="3">
        <v>42.840936704177899</v>
      </c>
      <c r="L109" s="3">
        <v>38312.519999999997</v>
      </c>
      <c r="M109" s="3">
        <v>12.610454511747401</v>
      </c>
      <c r="N109" s="3">
        <v>7.2967415142544496</v>
      </c>
      <c r="O109" s="3">
        <v>52.515691533332898</v>
      </c>
      <c r="P109" s="3">
        <v>21.555839860698299</v>
      </c>
      <c r="Q109" s="3">
        <v>3.4875075362331298</v>
      </c>
      <c r="R109" s="3">
        <v>1.24314556570297</v>
      </c>
    </row>
    <row r="110" spans="1:18" x14ac:dyDescent="0.25">
      <c r="A110" s="4">
        <v>43343</v>
      </c>
      <c r="B110" s="3">
        <v>1082.5999999999999</v>
      </c>
      <c r="C110" s="3">
        <v>1090</v>
      </c>
      <c r="D110" s="3">
        <v>1066</v>
      </c>
      <c r="E110" s="3">
        <v>1079.5</v>
      </c>
      <c r="F110" s="3">
        <v>0.42899999999999999</v>
      </c>
      <c r="G110">
        <v>40</v>
      </c>
      <c r="H110" s="3">
        <v>4.63043E-2</v>
      </c>
      <c r="I110" s="3">
        <v>7900.8118145500002</v>
      </c>
      <c r="J110" s="3">
        <v>97.397796010182603</v>
      </c>
      <c r="K110" s="3">
        <v>43.906570941004503</v>
      </c>
      <c r="L110" s="3">
        <v>38645.07</v>
      </c>
      <c r="M110" s="3">
        <v>12.9241295409013</v>
      </c>
      <c r="N110" s="3">
        <v>7.4782421576356901</v>
      </c>
      <c r="O110" s="3">
        <v>53.804491081546097</v>
      </c>
      <c r="P110" s="3">
        <v>22.0910438127814</v>
      </c>
      <c r="Q110" s="3">
        <v>3.57425651320959</v>
      </c>
      <c r="R110" s="3">
        <v>1.2740678231998099</v>
      </c>
    </row>
    <row r="111" spans="1:18" x14ac:dyDescent="0.25">
      <c r="A111" s="4">
        <v>43342</v>
      </c>
      <c r="B111" s="3">
        <v>1084.0999999999999</v>
      </c>
      <c r="C111" s="3">
        <v>1091.9000000000001</v>
      </c>
      <c r="D111" s="3">
        <v>1041.0999999999999</v>
      </c>
      <c r="E111" s="3">
        <v>1086.9000000000001</v>
      </c>
      <c r="F111" s="3">
        <v>0.46300000000000002</v>
      </c>
      <c r="G111">
        <v>130</v>
      </c>
      <c r="H111" s="3">
        <v>4.9213600000000003E-2</v>
      </c>
      <c r="I111" s="3">
        <v>7954.9720808100001</v>
      </c>
      <c r="J111" s="3">
        <v>98.065460383017594</v>
      </c>
      <c r="K111" s="3">
        <v>44.2075516033143</v>
      </c>
      <c r="L111" s="3">
        <v>38690.1</v>
      </c>
      <c r="M111" s="3">
        <v>13.0127247781433</v>
      </c>
      <c r="N111" s="3">
        <v>7.5295056981326898</v>
      </c>
      <c r="O111" s="3">
        <v>54.168503167682701</v>
      </c>
      <c r="P111" s="3">
        <v>22.242208287797201</v>
      </c>
      <c r="Q111" s="3">
        <v>3.5987581326609601</v>
      </c>
      <c r="R111" s="3">
        <v>1.2828015905844099</v>
      </c>
    </row>
    <row r="112" spans="1:18" x14ac:dyDescent="0.25">
      <c r="A112" s="4">
        <v>43341</v>
      </c>
      <c r="B112" s="3">
        <v>1120</v>
      </c>
      <c r="C112" s="3">
        <v>1125</v>
      </c>
      <c r="D112" s="3">
        <v>1091.0999999999999</v>
      </c>
      <c r="E112" s="3">
        <v>1104.75</v>
      </c>
      <c r="F112" s="3">
        <v>0.374</v>
      </c>
      <c r="G112">
        <v>62</v>
      </c>
      <c r="H112" s="3">
        <v>4.1348500000000003E-2</v>
      </c>
      <c r="I112" s="3">
        <v>8085.6154257750004</v>
      </c>
      <c r="J112" s="3">
        <v>99.675975120193797</v>
      </c>
      <c r="K112" s="3">
        <v>44.933565768480499</v>
      </c>
      <c r="L112" s="3">
        <v>38722.93</v>
      </c>
      <c r="M112" s="3">
        <v>13.226430857165999</v>
      </c>
      <c r="N112" s="3">
        <v>7.6531616708180001</v>
      </c>
      <c r="O112" s="3">
        <v>55.046559348431003</v>
      </c>
      <c r="P112" s="3">
        <v>22.6068415146935</v>
      </c>
      <c r="Q112" s="3">
        <v>3.6578600120132401</v>
      </c>
      <c r="R112" s="3">
        <v>1.3038688538026799</v>
      </c>
    </row>
    <row r="113" spans="1:18" x14ac:dyDescent="0.25">
      <c r="A113" s="4">
        <v>43340</v>
      </c>
      <c r="B113" s="3">
        <v>1136.75</v>
      </c>
      <c r="C113" s="3">
        <v>1153.5</v>
      </c>
      <c r="D113" s="3">
        <v>1124.45</v>
      </c>
      <c r="E113" s="3">
        <v>1126.45</v>
      </c>
      <c r="F113" s="3">
        <v>0.78900000000000003</v>
      </c>
      <c r="G113">
        <v>47</v>
      </c>
      <c r="H113" s="3">
        <v>8.9222899999999994E-2</v>
      </c>
      <c r="I113" s="3">
        <v>8244.4367471050009</v>
      </c>
      <c r="J113" s="3">
        <v>101.633855781075</v>
      </c>
      <c r="K113" s="3">
        <v>45.816171224172798</v>
      </c>
      <c r="L113" s="3">
        <v>38896.629999999997</v>
      </c>
      <c r="M113" s="3">
        <v>13.4862304042133</v>
      </c>
      <c r="N113" s="3">
        <v>7.8034885395727001</v>
      </c>
      <c r="O113" s="3">
        <v>56.114000195615198</v>
      </c>
      <c r="P113" s="3">
        <v>23.050121123861601</v>
      </c>
      <c r="Q113" s="3">
        <v>3.72970935553955</v>
      </c>
      <c r="R113" s="3">
        <v>1.3294800365386099</v>
      </c>
    </row>
    <row r="114" spans="1:18" x14ac:dyDescent="0.25">
      <c r="A114" s="4">
        <v>43339</v>
      </c>
      <c r="B114" s="3">
        <v>1136.9000000000001</v>
      </c>
      <c r="C114" s="3">
        <v>1136.9000000000001</v>
      </c>
      <c r="D114" s="3">
        <v>1126</v>
      </c>
      <c r="E114" s="3">
        <v>1129.5</v>
      </c>
      <c r="F114" s="3">
        <v>0.24199999999999999</v>
      </c>
      <c r="G114">
        <v>18</v>
      </c>
      <c r="H114" s="3">
        <v>2.7340300000000001E-2</v>
      </c>
      <c r="I114" s="3">
        <v>8266.7595595500006</v>
      </c>
      <c r="J114" s="3">
        <v>101.90904177258101</v>
      </c>
      <c r="K114" s="3">
        <v>45.940224064719402</v>
      </c>
      <c r="L114" s="3">
        <v>38694.11</v>
      </c>
      <c r="M114" s="3">
        <v>13.5227460087522</v>
      </c>
      <c r="N114" s="3">
        <v>7.8246174312640298</v>
      </c>
      <c r="O114" s="3">
        <v>56.264032204090398</v>
      </c>
      <c r="P114" s="3">
        <v>23.112425400726199</v>
      </c>
      <c r="Q114" s="3">
        <v>3.7398079959891</v>
      </c>
      <c r="R114" s="3">
        <v>1.33307976498767</v>
      </c>
    </row>
    <row r="115" spans="1:18" x14ac:dyDescent="0.25">
      <c r="A115" s="4">
        <v>43336</v>
      </c>
      <c r="B115" s="3">
        <v>1129.4000000000001</v>
      </c>
      <c r="C115" s="3">
        <v>1152</v>
      </c>
      <c r="D115" s="3">
        <v>1129.4000000000001</v>
      </c>
      <c r="E115" s="3">
        <v>1145</v>
      </c>
      <c r="F115" s="3">
        <v>9.5000000000000001E-2</v>
      </c>
      <c r="G115">
        <v>30</v>
      </c>
      <c r="H115" s="3">
        <v>1.0843999999999999E-2</v>
      </c>
      <c r="I115" s="3">
        <v>8380.2033604999997</v>
      </c>
      <c r="J115" s="3">
        <v>103.30752795892499</v>
      </c>
      <c r="K115" s="3">
        <v>46.570656533071002</v>
      </c>
      <c r="L115" s="3">
        <v>38251.800000000003</v>
      </c>
      <c r="M115" s="3">
        <v>13.708317113786</v>
      </c>
      <c r="N115" s="3">
        <v>7.9319937660888096</v>
      </c>
      <c r="O115" s="3">
        <v>57.026489952079203</v>
      </c>
      <c r="P115" s="3">
        <v>23.4290536929891</v>
      </c>
      <c r="Q115" s="3">
        <v>3.7911289556507501</v>
      </c>
      <c r="R115" s="3">
        <v>1.3513734669419</v>
      </c>
    </row>
    <row r="116" spans="1:18" x14ac:dyDescent="0.25">
      <c r="A116" s="4">
        <v>43335</v>
      </c>
      <c r="B116" s="3">
        <v>1127</v>
      </c>
      <c r="C116" s="3">
        <v>1139</v>
      </c>
      <c r="D116" s="3">
        <v>1127</v>
      </c>
      <c r="E116" s="3">
        <v>1128</v>
      </c>
      <c r="F116" s="3">
        <v>0.114</v>
      </c>
      <c r="G116">
        <v>10</v>
      </c>
      <c r="H116" s="3">
        <v>1.29179E-2</v>
      </c>
      <c r="I116" s="3">
        <v>8255.7811271999999</v>
      </c>
      <c r="J116" s="3">
        <v>101.773704399709</v>
      </c>
      <c r="K116" s="3">
        <v>45.879214471007998</v>
      </c>
      <c r="L116" s="3">
        <v>38336.76</v>
      </c>
      <c r="M116" s="3">
        <v>13.5047875147167</v>
      </c>
      <c r="N116" s="3">
        <v>7.8142261730551796</v>
      </c>
      <c r="O116" s="3">
        <v>56.190245970414097</v>
      </c>
      <c r="P116" s="3">
        <v>23.0817839530879</v>
      </c>
      <c r="Q116" s="3">
        <v>3.7348414515057198</v>
      </c>
      <c r="R116" s="3">
        <v>1.3313094067340301</v>
      </c>
    </row>
    <row r="117" spans="1:18" x14ac:dyDescent="0.25">
      <c r="A117" s="4">
        <v>43333</v>
      </c>
      <c r="B117" s="3">
        <v>1109</v>
      </c>
      <c r="C117" s="3">
        <v>1133.9000000000001</v>
      </c>
      <c r="D117" s="3">
        <v>1109</v>
      </c>
      <c r="E117" s="3">
        <v>1121.3499999999999</v>
      </c>
      <c r="F117" s="3">
        <v>0.105</v>
      </c>
      <c r="G117">
        <v>29</v>
      </c>
      <c r="H117" s="3">
        <v>1.17547E-2</v>
      </c>
      <c r="I117" s="3">
        <v>8207.1100771149995</v>
      </c>
      <c r="J117" s="3">
        <v>101.17370871331001</v>
      </c>
      <c r="K117" s="3">
        <v>45.608738605553903</v>
      </c>
      <c r="L117" s="3">
        <v>38285.75</v>
      </c>
      <c r="M117" s="3">
        <v>13.4251715244925</v>
      </c>
      <c r="N117" s="3">
        <v>7.7681582616626104</v>
      </c>
      <c r="O117" s="3">
        <v>55.8631270011157</v>
      </c>
      <c r="P117" s="3">
        <v>22.945940201891201</v>
      </c>
      <c r="Q117" s="3">
        <v>3.71282310429604</v>
      </c>
      <c r="R117" s="3">
        <v>1.32346081847625</v>
      </c>
    </row>
    <row r="118" spans="1:18" x14ac:dyDescent="0.25">
      <c r="A118" s="4">
        <v>43332</v>
      </c>
      <c r="B118" s="3">
        <v>1101.7</v>
      </c>
      <c r="C118" s="3">
        <v>1130.4000000000001</v>
      </c>
      <c r="D118" s="3">
        <v>1091</v>
      </c>
      <c r="E118" s="3">
        <v>1126.3499999999999</v>
      </c>
      <c r="F118" s="3">
        <v>0.155</v>
      </c>
      <c r="G118">
        <v>45</v>
      </c>
      <c r="H118" s="3">
        <v>1.7350600000000001E-2</v>
      </c>
      <c r="I118" s="3">
        <v>8243.7048516150007</v>
      </c>
      <c r="J118" s="3">
        <v>101.62483328955</v>
      </c>
      <c r="K118" s="3">
        <v>45.812103917925398</v>
      </c>
      <c r="L118" s="3">
        <v>38278.75</v>
      </c>
      <c r="M118" s="3">
        <v>13.4850331712776</v>
      </c>
      <c r="N118" s="3">
        <v>7.8027957890254402</v>
      </c>
      <c r="O118" s="3">
        <v>56.109081113370102</v>
      </c>
      <c r="P118" s="3">
        <v>23.0480783606857</v>
      </c>
      <c r="Q118" s="3">
        <v>3.7293782525739898</v>
      </c>
      <c r="R118" s="3">
        <v>1.3293620126550301</v>
      </c>
    </row>
    <row r="119" spans="1:18" x14ac:dyDescent="0.25">
      <c r="A119" s="4">
        <v>43329</v>
      </c>
      <c r="B119" s="3">
        <v>1116</v>
      </c>
      <c r="C119" s="3">
        <v>1117</v>
      </c>
      <c r="D119" s="3">
        <v>1106.8499999999999</v>
      </c>
      <c r="E119" s="3">
        <v>1113.75</v>
      </c>
      <c r="F119" s="3">
        <v>0.16600000000000001</v>
      </c>
      <c r="G119">
        <v>33</v>
      </c>
      <c r="H119" s="3">
        <v>1.84916E-2</v>
      </c>
      <c r="I119" s="3">
        <v>8151.4860198750002</v>
      </c>
      <c r="J119" s="3">
        <v>100.48799935742601</v>
      </c>
      <c r="K119" s="3">
        <v>45.299623330749199</v>
      </c>
      <c r="L119" s="3">
        <v>37947.879999999997</v>
      </c>
      <c r="M119" s="3">
        <v>13.3341818213792</v>
      </c>
      <c r="N119" s="3">
        <v>7.7155092200711</v>
      </c>
      <c r="O119" s="3">
        <v>55.489276750488997</v>
      </c>
      <c r="P119" s="3">
        <v>22.790690200523599</v>
      </c>
      <c r="Q119" s="3">
        <v>3.6876592789135598</v>
      </c>
      <c r="R119" s="3">
        <v>1.3144910033244901</v>
      </c>
    </row>
    <row r="120" spans="1:18" x14ac:dyDescent="0.25">
      <c r="A120" s="4">
        <v>43328</v>
      </c>
      <c r="B120" s="3">
        <v>1105</v>
      </c>
      <c r="C120" s="3">
        <v>1109.4000000000001</v>
      </c>
      <c r="D120" s="3">
        <v>1091.6500000000001</v>
      </c>
      <c r="E120" s="3">
        <v>1103.2</v>
      </c>
      <c r="F120" s="3">
        <v>0.25</v>
      </c>
      <c r="G120">
        <v>23</v>
      </c>
      <c r="H120" s="3">
        <v>2.7594799999999999E-2</v>
      </c>
      <c r="I120" s="3">
        <v>8074.2710456799996</v>
      </c>
      <c r="J120" s="3">
        <v>99.536126501559494</v>
      </c>
      <c r="K120" s="3">
        <v>44.870522521645398</v>
      </c>
      <c r="L120" s="3">
        <v>37663.56</v>
      </c>
      <c r="M120" s="3">
        <v>13.207873746662701</v>
      </c>
      <c r="N120" s="3">
        <v>7.6424240373355197</v>
      </c>
      <c r="O120" s="3">
        <v>54.970313573632097</v>
      </c>
      <c r="P120" s="3">
        <v>22.575178685467201</v>
      </c>
      <c r="Q120" s="3">
        <v>3.65272791604708</v>
      </c>
      <c r="R120" s="3">
        <v>1.30203948360725</v>
      </c>
    </row>
    <row r="121" spans="1:18" x14ac:dyDescent="0.25">
      <c r="A121" s="4">
        <v>43326</v>
      </c>
      <c r="B121" s="3">
        <v>1091.7</v>
      </c>
      <c r="C121" s="3">
        <v>1107</v>
      </c>
      <c r="D121" s="3">
        <v>1091.7</v>
      </c>
      <c r="E121" s="3">
        <v>1102.4000000000001</v>
      </c>
      <c r="F121" s="3">
        <v>0.98099999999999998</v>
      </c>
      <c r="G121">
        <v>67</v>
      </c>
      <c r="H121" s="3">
        <v>0.10794479999999999</v>
      </c>
      <c r="I121" s="3">
        <v>8068.41588176</v>
      </c>
      <c r="J121" s="3">
        <v>99.463946569361099</v>
      </c>
      <c r="K121" s="3">
        <v>44.837984071666</v>
      </c>
      <c r="L121" s="3">
        <v>37852</v>
      </c>
      <c r="M121" s="3">
        <v>13.198295883177099</v>
      </c>
      <c r="N121" s="3">
        <v>7.6368820329574696</v>
      </c>
      <c r="O121" s="3">
        <v>54.930960915671399</v>
      </c>
      <c r="P121" s="3">
        <v>22.558836580060099</v>
      </c>
      <c r="Q121" s="3">
        <v>3.6500790923226099</v>
      </c>
      <c r="R121" s="3">
        <v>1.3010952925386501</v>
      </c>
    </row>
    <row r="122" spans="1:18" x14ac:dyDescent="0.25">
      <c r="A122" s="4">
        <v>43325</v>
      </c>
      <c r="B122" s="3">
        <v>1088.2</v>
      </c>
      <c r="C122" s="3">
        <v>1097.75</v>
      </c>
      <c r="D122" s="3">
        <v>1080</v>
      </c>
      <c r="E122" s="3">
        <v>1085.5</v>
      </c>
      <c r="F122" s="3">
        <v>0.88400000000000001</v>
      </c>
      <c r="G122">
        <v>54</v>
      </c>
      <c r="H122" s="3">
        <v>9.5792799999999997E-2</v>
      </c>
      <c r="I122" s="3">
        <v>7944.7255439500004</v>
      </c>
      <c r="J122" s="3">
        <v>97.939145501670396</v>
      </c>
      <c r="K122" s="3">
        <v>44.150609315850303</v>
      </c>
      <c r="L122" s="3">
        <v>37644.9</v>
      </c>
      <c r="M122" s="3">
        <v>12.9959635170434</v>
      </c>
      <c r="N122" s="3">
        <v>7.5198071904710897</v>
      </c>
      <c r="O122" s="3">
        <v>54.099636016251402</v>
      </c>
      <c r="P122" s="3">
        <v>22.213609603334799</v>
      </c>
      <c r="Q122" s="3">
        <v>3.5941226911431299</v>
      </c>
      <c r="R122" s="3">
        <v>1.2811492562143501</v>
      </c>
    </row>
    <row r="123" spans="1:18" x14ac:dyDescent="0.25">
      <c r="A123" s="4">
        <v>43322</v>
      </c>
      <c r="B123" s="3">
        <v>1076.55</v>
      </c>
      <c r="C123" s="3">
        <v>1099</v>
      </c>
      <c r="D123" s="3">
        <v>1065.95</v>
      </c>
      <c r="E123" s="3">
        <v>1086.7</v>
      </c>
      <c r="F123" s="3">
        <v>1.3080000000000001</v>
      </c>
      <c r="G123">
        <v>130</v>
      </c>
      <c r="H123" s="3">
        <v>0.14229130000000001</v>
      </c>
      <c r="I123" s="3">
        <v>7953.5082898299997</v>
      </c>
      <c r="J123" s="3">
        <v>98.047415399967903</v>
      </c>
      <c r="K123" s="3">
        <v>44.1994169908195</v>
      </c>
      <c r="L123" s="3">
        <v>37869.230000000003</v>
      </c>
      <c r="M123" s="3">
        <v>13.010330312271901</v>
      </c>
      <c r="N123" s="3">
        <v>7.5281201970381701</v>
      </c>
      <c r="O123" s="3">
        <v>54.158665003192503</v>
      </c>
      <c r="P123" s="3">
        <v>22.2381227614454</v>
      </c>
      <c r="Q123" s="3">
        <v>3.5980959267298398</v>
      </c>
      <c r="R123" s="3">
        <v>1.28256554281726</v>
      </c>
    </row>
    <row r="124" spans="1:18" x14ac:dyDescent="0.25">
      <c r="A124" s="4">
        <v>43321</v>
      </c>
      <c r="B124" s="3">
        <v>1079.3499999999999</v>
      </c>
      <c r="C124" s="3">
        <v>1096.05</v>
      </c>
      <c r="D124" s="3">
        <v>1071.4000000000001</v>
      </c>
      <c r="E124" s="3">
        <v>1080</v>
      </c>
      <c r="F124" s="3">
        <v>6.2E-2</v>
      </c>
      <c r="G124">
        <v>20</v>
      </c>
      <c r="H124" s="3">
        <v>6.7232000000000004E-3</v>
      </c>
      <c r="I124" s="3">
        <v>7904.4712920000002</v>
      </c>
      <c r="J124" s="3">
        <v>97.442908467806603</v>
      </c>
      <c r="K124" s="3">
        <v>43.923448034410299</v>
      </c>
      <c r="L124" s="3">
        <v>38024.370000000003</v>
      </c>
      <c r="M124" s="3">
        <v>12.929219308120301</v>
      </c>
      <c r="N124" s="3">
        <v>7.4811575080845802</v>
      </c>
      <c r="O124" s="3">
        <v>53.824902578854299</v>
      </c>
      <c r="P124" s="3">
        <v>22.099520161211501</v>
      </c>
      <c r="Q124" s="3">
        <v>3.5756304091831801</v>
      </c>
      <c r="R124" s="3">
        <v>1.2745575576791099</v>
      </c>
    </row>
    <row r="125" spans="1:18" x14ac:dyDescent="0.25">
      <c r="A125" s="4">
        <v>43320</v>
      </c>
      <c r="B125" s="3">
        <v>1063.5</v>
      </c>
      <c r="C125" s="3">
        <v>1083.05</v>
      </c>
      <c r="D125" s="3">
        <v>1050</v>
      </c>
      <c r="E125" s="3">
        <v>1080.4000000000001</v>
      </c>
      <c r="F125" s="3">
        <v>1.8859999999999999</v>
      </c>
      <c r="G125">
        <v>131</v>
      </c>
      <c r="H125" s="3">
        <v>0.20138639999999999</v>
      </c>
      <c r="I125" s="3">
        <v>7907.3988739599999</v>
      </c>
      <c r="J125" s="3">
        <v>97.478998433905801</v>
      </c>
      <c r="K125" s="3">
        <v>43.939715978126799</v>
      </c>
      <c r="L125" s="3">
        <v>37887.56</v>
      </c>
      <c r="M125" s="3">
        <v>12.934007907864</v>
      </c>
      <c r="N125" s="3">
        <v>7.4839283071616496</v>
      </c>
      <c r="O125" s="3">
        <v>53.844577358236897</v>
      </c>
      <c r="P125" s="3">
        <v>22.1076905704086</v>
      </c>
      <c r="Q125" s="3">
        <v>3.5769547167421298</v>
      </c>
      <c r="R125" s="3">
        <v>1.2750296160337999</v>
      </c>
    </row>
    <row r="126" spans="1:18" x14ac:dyDescent="0.25">
      <c r="A126" s="4">
        <v>43319</v>
      </c>
      <c r="B126" s="3">
        <v>1051.55</v>
      </c>
      <c r="C126" s="3">
        <v>1052.7</v>
      </c>
      <c r="D126" s="3">
        <v>1020</v>
      </c>
      <c r="E126" s="3">
        <v>1047.55</v>
      </c>
      <c r="F126" s="3">
        <v>1.3120000000000001</v>
      </c>
      <c r="G126">
        <v>176</v>
      </c>
      <c r="H126" s="3">
        <v>0.13481779999999999</v>
      </c>
      <c r="I126" s="3">
        <v>7666.9712054949996</v>
      </c>
      <c r="J126" s="3">
        <v>94.515109968009995</v>
      </c>
      <c r="K126" s="3">
        <v>42.603711100413499</v>
      </c>
      <c r="L126" s="3">
        <v>37665.800000000003</v>
      </c>
      <c r="M126" s="3">
        <v>12.540744153908699</v>
      </c>
      <c r="N126" s="3">
        <v>7.2563764329574099</v>
      </c>
      <c r="O126" s="3">
        <v>52.228786101440299</v>
      </c>
      <c r="P126" s="3">
        <v>21.436695715097098</v>
      </c>
      <c r="Q126" s="3">
        <v>3.4681959584628101</v>
      </c>
      <c r="R126" s="3">
        <v>1.2362618236544001</v>
      </c>
    </row>
    <row r="127" spans="1:18" x14ac:dyDescent="0.25">
      <c r="A127" s="4">
        <v>43318</v>
      </c>
      <c r="B127" s="3">
        <v>1055</v>
      </c>
      <c r="C127" s="3">
        <v>1068</v>
      </c>
      <c r="D127" s="3">
        <v>1038.8499999999999</v>
      </c>
      <c r="E127" s="3">
        <v>1045.75</v>
      </c>
      <c r="F127" s="3">
        <v>1.0820000000000001</v>
      </c>
      <c r="G127">
        <v>109</v>
      </c>
      <c r="H127" s="3">
        <v>0.1129361</v>
      </c>
      <c r="I127" s="3">
        <v>7653.1943163750002</v>
      </c>
      <c r="J127" s="3">
        <v>94.345274428617202</v>
      </c>
      <c r="K127" s="3">
        <v>42.530505353689399</v>
      </c>
      <c r="L127" s="3">
        <v>37691.89</v>
      </c>
      <c r="M127" s="3">
        <v>12.5191954550618</v>
      </c>
      <c r="N127" s="3">
        <v>7.2439078371105996</v>
      </c>
      <c r="O127" s="3">
        <v>52.140249594218602</v>
      </c>
      <c r="P127" s="3">
        <v>21.399928873710198</v>
      </c>
      <c r="Q127" s="3">
        <v>3.4622365744475099</v>
      </c>
      <c r="R127" s="3">
        <v>1.2341375610582599</v>
      </c>
    </row>
    <row r="128" spans="1:18" x14ac:dyDescent="0.25">
      <c r="A128" s="4">
        <v>43315</v>
      </c>
      <c r="B128" s="3">
        <v>1066</v>
      </c>
      <c r="C128" s="3">
        <v>1067.25</v>
      </c>
      <c r="D128" s="3">
        <v>1049.95</v>
      </c>
      <c r="E128" s="3">
        <v>1050.8</v>
      </c>
      <c r="F128" s="3">
        <v>0.11899999999999999</v>
      </c>
      <c r="G128">
        <v>28</v>
      </c>
      <c r="H128" s="3">
        <v>1.2596E-2</v>
      </c>
      <c r="I128" s="3">
        <v>7690.1521278</v>
      </c>
      <c r="J128" s="3">
        <v>94.800874367287605</v>
      </c>
      <c r="K128" s="3">
        <v>42.735888143109598</v>
      </c>
      <c r="L128" s="3">
        <v>37556.160000000003</v>
      </c>
      <c r="M128" s="3">
        <v>12.5796515268266</v>
      </c>
      <c r="N128" s="3">
        <v>7.2788891754585903</v>
      </c>
      <c r="O128" s="3">
        <v>52.388643683924002</v>
      </c>
      <c r="P128" s="3">
        <v>21.503080289823501</v>
      </c>
      <c r="Q128" s="3">
        <v>3.4789559573793301</v>
      </c>
      <c r="R128" s="3">
        <v>1.2400972977863001</v>
      </c>
    </row>
    <row r="129" spans="1:18" x14ac:dyDescent="0.25">
      <c r="A129" s="4">
        <v>43314</v>
      </c>
      <c r="B129" s="3">
        <v>1060</v>
      </c>
      <c r="C129" s="3">
        <v>1065.55</v>
      </c>
      <c r="D129" s="3">
        <v>1051.1500000000001</v>
      </c>
      <c r="E129" s="3">
        <v>1059.0999999999999</v>
      </c>
      <c r="F129" s="3">
        <v>0.20599999999999999</v>
      </c>
      <c r="G129">
        <v>38</v>
      </c>
      <c r="H129" s="3">
        <v>2.1857600000000001E-2</v>
      </c>
      <c r="I129" s="3">
        <v>7750.8946693500002</v>
      </c>
      <c r="J129" s="3">
        <v>95.549682187280396</v>
      </c>
      <c r="K129" s="3">
        <v>43.073447975225903</v>
      </c>
      <c r="L129" s="3">
        <v>37165.160000000003</v>
      </c>
      <c r="M129" s="3">
        <v>12.6790149715094</v>
      </c>
      <c r="N129" s="3">
        <v>7.3363832563077596</v>
      </c>
      <c r="O129" s="3">
        <v>52.796895356113097</v>
      </c>
      <c r="P129" s="3">
        <v>21.672616280663298</v>
      </c>
      <c r="Q129" s="3">
        <v>3.5064353392276901</v>
      </c>
      <c r="R129" s="3">
        <v>1.24989250864624</v>
      </c>
    </row>
    <row r="130" spans="1:18" x14ac:dyDescent="0.25">
      <c r="A130" s="4">
        <v>43313</v>
      </c>
      <c r="B130" s="3">
        <v>1062.3499999999999</v>
      </c>
      <c r="C130" s="3">
        <v>1070.95</v>
      </c>
      <c r="D130" s="3">
        <v>1053.5999999999999</v>
      </c>
      <c r="E130" s="3">
        <v>1059.9000000000001</v>
      </c>
      <c r="F130" s="3">
        <v>1.0649999999999999</v>
      </c>
      <c r="G130">
        <v>55</v>
      </c>
      <c r="H130" s="3">
        <v>0.11300300000000001</v>
      </c>
      <c r="I130" s="3">
        <v>7756.7493721500005</v>
      </c>
      <c r="J130" s="3">
        <v>95.621856434990605</v>
      </c>
      <c r="K130" s="3">
        <v>43.105983862658803</v>
      </c>
      <c r="L130" s="3">
        <v>37521.620000000003</v>
      </c>
      <c r="M130" s="3">
        <v>12.6885921709969</v>
      </c>
      <c r="N130" s="3">
        <v>7.3419248544618902</v>
      </c>
      <c r="O130" s="3">
        <v>52.8362449148783</v>
      </c>
      <c r="P130" s="3">
        <v>21.6889570990575</v>
      </c>
      <c r="Q130" s="3">
        <v>3.5090839543455998</v>
      </c>
      <c r="R130" s="3">
        <v>1.25083662535563</v>
      </c>
    </row>
    <row r="131" spans="1:18" x14ac:dyDescent="0.25">
      <c r="A131" s="4">
        <v>43312</v>
      </c>
      <c r="B131" s="3">
        <v>1086.95</v>
      </c>
      <c r="C131" s="3">
        <v>1087</v>
      </c>
      <c r="D131" s="3">
        <v>1061.3</v>
      </c>
      <c r="E131" s="3">
        <v>1065.2</v>
      </c>
      <c r="F131" s="3">
        <v>0.13800000000000001</v>
      </c>
      <c r="G131">
        <v>23</v>
      </c>
      <c r="H131" s="3">
        <v>1.478E-2</v>
      </c>
      <c r="I131" s="3">
        <v>7795.5367782000003</v>
      </c>
      <c r="J131" s="3">
        <v>96.100010826070303</v>
      </c>
      <c r="K131" s="3">
        <v>43.321534116901702</v>
      </c>
      <c r="L131" s="3">
        <v>37606.58</v>
      </c>
      <c r="M131" s="3">
        <v>12.7520411176016</v>
      </c>
      <c r="N131" s="3">
        <v>7.3786379422330501</v>
      </c>
      <c r="O131" s="3">
        <v>53.096935741697898</v>
      </c>
      <c r="P131" s="3">
        <v>21.797215020919001</v>
      </c>
      <c r="Q131" s="3">
        <v>3.5266310295017802</v>
      </c>
      <c r="R131" s="3">
        <v>1.25709139855536</v>
      </c>
    </row>
    <row r="132" spans="1:18" x14ac:dyDescent="0.25">
      <c r="A132" s="4">
        <v>43311</v>
      </c>
      <c r="B132" s="3">
        <v>1113</v>
      </c>
      <c r="C132" s="3">
        <v>1126.75</v>
      </c>
      <c r="D132" s="3">
        <v>1076.25</v>
      </c>
      <c r="E132" s="3">
        <v>1079.75</v>
      </c>
      <c r="F132" s="3">
        <v>0.42099999999999999</v>
      </c>
      <c r="G132">
        <v>79</v>
      </c>
      <c r="H132" s="3">
        <v>4.6051099999999998E-2</v>
      </c>
      <c r="I132" s="3">
        <v>7902.0191853750002</v>
      </c>
      <c r="J132" s="3">
        <v>97.412679956298803</v>
      </c>
      <c r="K132" s="3">
        <v>43.913280569587499</v>
      </c>
      <c r="L132" s="3">
        <v>37494.400000000001</v>
      </c>
      <c r="M132" s="3">
        <v>12.9262264332804</v>
      </c>
      <c r="N132" s="3">
        <v>7.4794257586614101</v>
      </c>
      <c r="O132" s="3">
        <v>53.812605841740201</v>
      </c>
      <c r="P132" s="3">
        <v>22.094413655463399</v>
      </c>
      <c r="Q132" s="3">
        <v>3.5748027169588301</v>
      </c>
      <c r="R132" s="3">
        <v>1.2742625212074199</v>
      </c>
    </row>
    <row r="133" spans="1:18" x14ac:dyDescent="0.25">
      <c r="A133" s="4">
        <v>43308</v>
      </c>
      <c r="B133" s="3">
        <v>1095.0999999999999</v>
      </c>
      <c r="C133" s="3">
        <v>1103.95</v>
      </c>
      <c r="D133" s="3">
        <v>1067</v>
      </c>
      <c r="E133" s="3">
        <v>1084.5</v>
      </c>
      <c r="F133" s="3">
        <v>0.71</v>
      </c>
      <c r="G133">
        <v>120</v>
      </c>
      <c r="H133" s="3">
        <v>7.7037700000000001E-2</v>
      </c>
      <c r="I133" s="3">
        <v>7936.7814832499998</v>
      </c>
      <c r="J133" s="3">
        <v>97.841214552077801</v>
      </c>
      <c r="K133" s="3">
        <v>44.106462401220398</v>
      </c>
      <c r="L133" s="3">
        <v>37336.85</v>
      </c>
      <c r="M133" s="3">
        <v>12.9830910552374</v>
      </c>
      <c r="N133" s="3">
        <v>7.5123289977015997</v>
      </c>
      <c r="O133" s="3">
        <v>54.046243846908702</v>
      </c>
      <c r="P133" s="3">
        <v>22.1914372646789</v>
      </c>
      <c r="Q133" s="3">
        <v>3.5905288692214401</v>
      </c>
      <c r="R133" s="3">
        <v>1.27986821416944</v>
      </c>
    </row>
    <row r="134" spans="1:18" x14ac:dyDescent="0.25">
      <c r="A134" s="4">
        <v>43307</v>
      </c>
      <c r="B134" s="3">
        <v>1136.1500000000001</v>
      </c>
      <c r="C134" s="3">
        <v>1136.2</v>
      </c>
      <c r="D134" s="3">
        <v>1050</v>
      </c>
      <c r="E134" s="3">
        <v>1095</v>
      </c>
      <c r="F134" s="3">
        <v>7.2549999999999999</v>
      </c>
      <c r="G134">
        <v>544</v>
      </c>
      <c r="H134" s="3">
        <v>0.7803563</v>
      </c>
      <c r="I134" s="3">
        <v>8013.6244575000001</v>
      </c>
      <c r="J134" s="3">
        <v>98.788501553273605</v>
      </c>
      <c r="K134" s="3">
        <v>44.533495923777103</v>
      </c>
      <c r="L134" s="3">
        <v>36984.639999999999</v>
      </c>
      <c r="M134" s="3">
        <v>13.108791798510801</v>
      </c>
      <c r="N134" s="3">
        <v>7.5850624734746397</v>
      </c>
      <c r="O134" s="3">
        <v>54.562706805702099</v>
      </c>
      <c r="P134" s="3">
        <v>22.4059105061027</v>
      </c>
      <c r="Q134" s="3">
        <v>3.6252919426440502</v>
      </c>
      <c r="R134" s="3">
        <v>1.2922597459802101</v>
      </c>
    </row>
    <row r="135" spans="1:18" x14ac:dyDescent="0.25">
      <c r="A135" s="4">
        <v>43306</v>
      </c>
      <c r="B135" s="3">
        <v>1125</v>
      </c>
      <c r="C135" s="3">
        <v>1150</v>
      </c>
      <c r="D135" s="3">
        <v>1125</v>
      </c>
      <c r="E135" s="3">
        <v>1136.75</v>
      </c>
      <c r="F135" s="3">
        <v>0.23400000000000001</v>
      </c>
      <c r="G135">
        <v>30</v>
      </c>
      <c r="H135" s="3">
        <v>2.66255E-2</v>
      </c>
      <c r="I135" s="3">
        <v>8319.1667598749991</v>
      </c>
      <c r="J135" s="3">
        <v>102.555095105647</v>
      </c>
      <c r="K135" s="3">
        <v>46.231462549181401</v>
      </c>
      <c r="L135" s="3">
        <v>36858.230000000003</v>
      </c>
      <c r="M135" s="3">
        <v>13.608601896764499</v>
      </c>
      <c r="N135" s="3">
        <v>7.8742646271436501</v>
      </c>
      <c r="O135" s="3">
        <v>56.616261903761803</v>
      </c>
      <c r="P135" s="3">
        <v>23.258696966049602</v>
      </c>
      <c r="Q135" s="3">
        <v>3.7635165441101601</v>
      </c>
      <c r="R135" s="3">
        <v>1.3415308367515999</v>
      </c>
    </row>
    <row r="136" spans="1:18" x14ac:dyDescent="0.25">
      <c r="A136" s="4">
        <v>43305</v>
      </c>
      <c r="B136" s="3">
        <v>1126.7</v>
      </c>
      <c r="C136" s="3">
        <v>1130</v>
      </c>
      <c r="D136" s="3">
        <v>1116.8</v>
      </c>
      <c r="E136" s="3">
        <v>1129.45</v>
      </c>
      <c r="F136" s="3">
        <v>0.10100000000000001</v>
      </c>
      <c r="G136">
        <v>22</v>
      </c>
      <c r="H136" s="3">
        <v>1.1369600000000001E-2</v>
      </c>
      <c r="I136" s="3">
        <v>8265.7425968250009</v>
      </c>
      <c r="J136" s="3">
        <v>101.896505095292</v>
      </c>
      <c r="K136" s="3">
        <v>45.934572576356203</v>
      </c>
      <c r="L136" s="3">
        <v>36825.1</v>
      </c>
      <c r="M136" s="3">
        <v>13.521209951441101</v>
      </c>
      <c r="N136" s="3">
        <v>7.8236975439871603</v>
      </c>
      <c r="O136" s="3">
        <v>56.257197180029202</v>
      </c>
      <c r="P136" s="3">
        <v>23.109586998202602</v>
      </c>
      <c r="Q136" s="3">
        <v>3.7393479311591999</v>
      </c>
      <c r="R136" s="3">
        <v>1.3329157717783899</v>
      </c>
    </row>
    <row r="137" spans="1:18" x14ac:dyDescent="0.25">
      <c r="A137" s="4">
        <v>43304</v>
      </c>
      <c r="B137" s="3">
        <v>1114.75</v>
      </c>
      <c r="C137" s="3">
        <v>1130.7</v>
      </c>
      <c r="D137" s="3">
        <v>1111.55</v>
      </c>
      <c r="E137" s="3">
        <v>1124.0999999999999</v>
      </c>
      <c r="F137" s="3">
        <v>0.108</v>
      </c>
      <c r="G137">
        <v>16</v>
      </c>
      <c r="H137" s="3">
        <v>1.20766E-2</v>
      </c>
      <c r="I137" s="3">
        <v>8226.5892718499999</v>
      </c>
      <c r="J137" s="3">
        <v>101.41383981372999</v>
      </c>
      <c r="K137" s="3">
        <v>45.716988829148697</v>
      </c>
      <c r="L137" s="3">
        <v>36718.6</v>
      </c>
      <c r="M137" s="3">
        <v>13.4571624298685</v>
      </c>
      <c r="N137" s="3">
        <v>7.7866381063313597</v>
      </c>
      <c r="O137" s="3">
        <v>55.994047005786797</v>
      </c>
      <c r="P137" s="3">
        <v>23.000307775191398</v>
      </c>
      <c r="Q137" s="3">
        <v>3.7216353175581598</v>
      </c>
      <c r="R137" s="3">
        <v>1.3266019912843401</v>
      </c>
    </row>
    <row r="138" spans="1:18" x14ac:dyDescent="0.25">
      <c r="A138" s="4">
        <v>43301</v>
      </c>
      <c r="B138" s="3">
        <v>1130.0999999999999</v>
      </c>
      <c r="C138" s="3">
        <v>1180.6500000000001</v>
      </c>
      <c r="D138" s="3">
        <v>1088.3</v>
      </c>
      <c r="E138" s="3">
        <v>1100.95</v>
      </c>
      <c r="F138" s="3">
        <v>0.69</v>
      </c>
      <c r="G138">
        <v>97</v>
      </c>
      <c r="H138" s="3">
        <v>7.6167799999999994E-2</v>
      </c>
      <c r="I138" s="3">
        <v>8057.1688095749996</v>
      </c>
      <c r="J138" s="3">
        <v>99.325297520617895</v>
      </c>
      <c r="K138" s="3">
        <v>44.775481586559302</v>
      </c>
      <c r="L138" s="3">
        <v>36496.370000000003</v>
      </c>
      <c r="M138" s="3">
        <v>13.180022219699101</v>
      </c>
      <c r="N138" s="3">
        <v>7.6262781097460302</v>
      </c>
      <c r="O138" s="3">
        <v>54.855369149018401</v>
      </c>
      <c r="P138" s="3">
        <v>22.527445342909498</v>
      </c>
      <c r="Q138" s="3">
        <v>3.64499101758354</v>
      </c>
      <c r="R138" s="3">
        <v>1.2992816140063099</v>
      </c>
    </row>
    <row r="139" spans="1:18" x14ac:dyDescent="0.25">
      <c r="A139" s="4">
        <v>43300</v>
      </c>
      <c r="B139" s="3">
        <v>1167</v>
      </c>
      <c r="C139" s="3">
        <v>1173</v>
      </c>
      <c r="D139" s="3">
        <v>1145</v>
      </c>
      <c r="E139" s="3">
        <v>1148.8</v>
      </c>
      <c r="F139" s="3">
        <v>0.27300000000000002</v>
      </c>
      <c r="G139">
        <v>63</v>
      </c>
      <c r="H139" s="3">
        <v>3.1787299999999998E-2</v>
      </c>
      <c r="I139" s="3">
        <v>8407.3532207999997</v>
      </c>
      <c r="J139" s="3">
        <v>103.642219711781</v>
      </c>
      <c r="K139" s="3">
        <v>46.721534353639399</v>
      </c>
      <c r="L139" s="3">
        <v>36351.230000000003</v>
      </c>
      <c r="M139" s="3">
        <v>13.752858464045</v>
      </c>
      <c r="N139" s="3">
        <v>7.95773494934034</v>
      </c>
      <c r="O139" s="3">
        <v>57.208964632662799</v>
      </c>
      <c r="P139" s="3">
        <v>23.504830543112099</v>
      </c>
      <c r="Q139" s="3">
        <v>3.8034113093237298</v>
      </c>
      <c r="R139" s="3">
        <v>1.3557515946868099</v>
      </c>
    </row>
    <row r="140" spans="1:18" x14ac:dyDescent="0.25">
      <c r="A140" s="4">
        <v>43299</v>
      </c>
      <c r="B140" s="3">
        <v>1089</v>
      </c>
      <c r="C140" s="3">
        <v>1200</v>
      </c>
      <c r="D140" s="3">
        <v>1045.05</v>
      </c>
      <c r="E140" s="3">
        <v>1177.8</v>
      </c>
      <c r="F140" s="3">
        <v>3.37</v>
      </c>
      <c r="G140">
        <v>259</v>
      </c>
      <c r="H140" s="3">
        <v>0.37162129999999999</v>
      </c>
      <c r="I140" s="3">
        <v>8619.5861972999992</v>
      </c>
      <c r="J140" s="3">
        <v>106.258536191275</v>
      </c>
      <c r="K140" s="3">
        <v>47.9009602730819</v>
      </c>
      <c r="L140" s="3">
        <v>36373.440000000002</v>
      </c>
      <c r="M140" s="3">
        <v>14.1000319454667</v>
      </c>
      <c r="N140" s="3">
        <v>8.1586178824277908</v>
      </c>
      <c r="O140" s="3">
        <v>58.635386137901797</v>
      </c>
      <c r="P140" s="3">
        <v>24.0971852099016</v>
      </c>
      <c r="Q140" s="3">
        <v>3.8994236073480999</v>
      </c>
      <c r="R140" s="3">
        <v>1.38997582540227</v>
      </c>
    </row>
    <row r="141" spans="1:18" x14ac:dyDescent="0.25">
      <c r="A141" s="4">
        <v>43298</v>
      </c>
      <c r="B141" s="3">
        <v>1143.25</v>
      </c>
      <c r="C141" s="3">
        <v>1143.25</v>
      </c>
      <c r="D141" s="3">
        <v>1084.1500000000001</v>
      </c>
      <c r="E141" s="3">
        <v>1090.5</v>
      </c>
      <c r="F141" s="3">
        <v>243.70500000000001</v>
      </c>
      <c r="G141">
        <v>306</v>
      </c>
      <c r="H141" s="3">
        <v>26.976482099999998</v>
      </c>
      <c r="I141" s="3">
        <v>7980.6917542499996</v>
      </c>
      <c r="J141" s="3">
        <v>98.382521409904001</v>
      </c>
      <c r="K141" s="3">
        <v>44.350481556967097</v>
      </c>
      <c r="L141" s="3">
        <v>36519.96</v>
      </c>
      <c r="M141" s="3">
        <v>13.0549200513936</v>
      </c>
      <c r="N141" s="3">
        <v>7.5538909838576203</v>
      </c>
      <c r="O141" s="3">
        <v>54.341365537647803</v>
      </c>
      <c r="P141" s="3">
        <v>22.313993402635301</v>
      </c>
      <c r="Q141" s="3">
        <v>3.6103934826057902</v>
      </c>
      <c r="R141" s="3">
        <v>1.2869490894898801</v>
      </c>
    </row>
    <row r="142" spans="1:18" x14ac:dyDescent="0.25">
      <c r="A142" s="4">
        <v>43297</v>
      </c>
      <c r="B142" s="3">
        <v>1120.95</v>
      </c>
      <c r="C142" s="3">
        <v>1160</v>
      </c>
      <c r="D142" s="3">
        <v>1119.0999999999999</v>
      </c>
      <c r="E142" s="3">
        <v>1150.5999999999999</v>
      </c>
      <c r="F142" s="3">
        <v>9.9000000000000005E-2</v>
      </c>
      <c r="G142">
        <v>41</v>
      </c>
      <c r="H142" s="3">
        <v>1.12608E-2</v>
      </c>
      <c r="I142" s="3">
        <v>8420.5263020999992</v>
      </c>
      <c r="J142" s="3">
        <v>103.804611769129</v>
      </c>
      <c r="K142" s="3">
        <v>46.794740100363398</v>
      </c>
      <c r="L142" s="3">
        <v>36323.769999999997</v>
      </c>
      <c r="M142" s="3">
        <v>13.7744071628918</v>
      </c>
      <c r="N142" s="3">
        <v>7.9702035451871396</v>
      </c>
      <c r="O142" s="3">
        <v>57.297501139884503</v>
      </c>
      <c r="P142" s="3">
        <v>23.541597384498999</v>
      </c>
      <c r="Q142" s="3">
        <v>3.8093706933390399</v>
      </c>
      <c r="R142" s="3">
        <v>1.3578758572829399</v>
      </c>
    </row>
    <row r="143" spans="1:18" x14ac:dyDescent="0.25">
      <c r="A143" s="4">
        <v>43294</v>
      </c>
      <c r="B143" s="3">
        <v>1158.1500000000001</v>
      </c>
      <c r="C143" s="3">
        <v>1158.1500000000001</v>
      </c>
      <c r="D143" s="3">
        <v>1138.05</v>
      </c>
      <c r="E143" s="3">
        <v>1146.0999999999999</v>
      </c>
      <c r="F143" s="3">
        <v>6.7000000000000004E-2</v>
      </c>
      <c r="G143">
        <v>15</v>
      </c>
      <c r="H143" s="3">
        <v>7.6940999999999997E-3</v>
      </c>
      <c r="I143" s="3">
        <v>8387.5935988500005</v>
      </c>
      <c r="J143" s="3">
        <v>103.39863162576</v>
      </c>
      <c r="K143" s="3">
        <v>46.611725733553399</v>
      </c>
      <c r="L143" s="3">
        <v>36541.629999999997</v>
      </c>
      <c r="M143" s="3">
        <v>13.7205354157747</v>
      </c>
      <c r="N143" s="3">
        <v>7.9390320555701201</v>
      </c>
      <c r="O143" s="3">
        <v>57.0761598718302</v>
      </c>
      <c r="P143" s="3">
        <v>23.4496802810317</v>
      </c>
      <c r="Q143" s="3">
        <v>3.7944722333007799</v>
      </c>
      <c r="R143" s="3">
        <v>1.3525652007926099</v>
      </c>
    </row>
    <row r="144" spans="1:18" x14ac:dyDescent="0.25">
      <c r="A144" s="4">
        <v>43293</v>
      </c>
      <c r="B144" s="3">
        <v>1173.05</v>
      </c>
      <c r="C144" s="3">
        <v>1174.8</v>
      </c>
      <c r="D144" s="3">
        <v>1136.05</v>
      </c>
      <c r="E144" s="3">
        <v>1150.7</v>
      </c>
      <c r="F144" s="3">
        <v>1.9670000000000001</v>
      </c>
      <c r="G144">
        <v>193</v>
      </c>
      <c r="H144" s="3">
        <v>0.22551009999999999</v>
      </c>
      <c r="I144" s="3">
        <v>8421.2581399499995</v>
      </c>
      <c r="J144" s="3">
        <v>103.813633550093</v>
      </c>
      <c r="K144" s="3">
        <v>46.798807086292598</v>
      </c>
      <c r="L144" s="3">
        <v>36548.410000000003</v>
      </c>
      <c r="M144" s="3">
        <v>13.775604312827801</v>
      </c>
      <c r="N144" s="3">
        <v>7.9708962449564096</v>
      </c>
      <c r="O144" s="3">
        <v>57.302419834730202</v>
      </c>
      <c r="P144" s="3">
        <v>23.543639986798301</v>
      </c>
      <c r="Q144" s="3">
        <v>3.8097017702287799</v>
      </c>
      <c r="R144" s="3">
        <v>1.35799387187162</v>
      </c>
    </row>
    <row r="145" spans="1:18" x14ac:dyDescent="0.25">
      <c r="A145" s="4">
        <v>43292</v>
      </c>
      <c r="B145" s="3">
        <v>1163.45</v>
      </c>
      <c r="C145" s="3">
        <v>1171.5</v>
      </c>
      <c r="D145" s="3">
        <v>1155.1500000000001</v>
      </c>
      <c r="E145" s="3">
        <v>1158.5999999999999</v>
      </c>
      <c r="F145" s="3">
        <v>0.20300000000000001</v>
      </c>
      <c r="G145">
        <v>40</v>
      </c>
      <c r="H145" s="3">
        <v>2.3658200000000001E-2</v>
      </c>
      <c r="I145" s="3">
        <v>8479.0733301</v>
      </c>
      <c r="J145" s="3">
        <v>104.52635424623099</v>
      </c>
      <c r="K145" s="3">
        <v>47.120098974692397</v>
      </c>
      <c r="L145" s="3">
        <v>36265.93</v>
      </c>
      <c r="M145" s="3">
        <v>13.870179157766801</v>
      </c>
      <c r="N145" s="3">
        <v>8.0256195267285104</v>
      </c>
      <c r="O145" s="3">
        <v>57.690996727536699</v>
      </c>
      <c r="P145" s="3">
        <v>23.7050055684409</v>
      </c>
      <c r="Q145" s="3">
        <v>3.8358568445181702</v>
      </c>
      <c r="R145" s="3">
        <v>1.36731702437686</v>
      </c>
    </row>
    <row r="146" spans="1:18" x14ac:dyDescent="0.25">
      <c r="A146" s="4">
        <v>43291</v>
      </c>
      <c r="B146" s="3">
        <v>1172</v>
      </c>
      <c r="C146" s="3">
        <v>1198.0999999999999</v>
      </c>
      <c r="D146" s="3">
        <v>1138.3499999999999</v>
      </c>
      <c r="E146" s="3">
        <v>1149.4000000000001</v>
      </c>
      <c r="F146" s="3">
        <v>0.311</v>
      </c>
      <c r="G146">
        <v>76</v>
      </c>
      <c r="H146" s="3">
        <v>3.6722699999999997E-2</v>
      </c>
      <c r="I146" s="3">
        <v>8411.7442479000001</v>
      </c>
      <c r="J146" s="3">
        <v>103.696350397564</v>
      </c>
      <c r="K146" s="3">
        <v>46.745936269214099</v>
      </c>
      <c r="L146" s="3">
        <v>36239.620000000003</v>
      </c>
      <c r="M146" s="3">
        <v>13.7600413636606</v>
      </c>
      <c r="N146" s="3">
        <v>7.9618911479559404</v>
      </c>
      <c r="O146" s="3">
        <v>57.238476801736702</v>
      </c>
      <c r="P146" s="3">
        <v>23.517086156907698</v>
      </c>
      <c r="Q146" s="3">
        <v>3.8053977706621702</v>
      </c>
      <c r="R146" s="3">
        <v>1.3564596822188599</v>
      </c>
    </row>
    <row r="147" spans="1:18" x14ac:dyDescent="0.25">
      <c r="A147" s="4">
        <v>43290</v>
      </c>
      <c r="B147" s="3">
        <v>1166.8499999999999</v>
      </c>
      <c r="C147" s="3">
        <v>1187.9000000000001</v>
      </c>
      <c r="D147" s="3">
        <v>1127.75</v>
      </c>
      <c r="E147" s="3">
        <v>1172.5</v>
      </c>
      <c r="F147" s="3">
        <v>1.0069999999999999</v>
      </c>
      <c r="G147">
        <v>120</v>
      </c>
      <c r="H147" s="3">
        <v>0.1172464</v>
      </c>
      <c r="I147" s="3">
        <v>8580.7987912499993</v>
      </c>
      <c r="J147" s="3">
        <v>105.780381800195</v>
      </c>
      <c r="K147" s="3">
        <v>47.685410018839001</v>
      </c>
      <c r="L147" s="3">
        <v>35934.720000000001</v>
      </c>
      <c r="M147" s="3">
        <v>14.036582998862</v>
      </c>
      <c r="N147" s="3">
        <v>8.1219047946566398</v>
      </c>
      <c r="O147" s="3">
        <v>58.374695311082299</v>
      </c>
      <c r="P147" s="3">
        <v>23.988927288039999</v>
      </c>
      <c r="Q147" s="3">
        <v>3.88187653219192</v>
      </c>
      <c r="R147" s="3">
        <v>1.38372105220255</v>
      </c>
    </row>
    <row r="148" spans="1:18" x14ac:dyDescent="0.25">
      <c r="A148" s="4">
        <v>43287</v>
      </c>
      <c r="B148" s="3">
        <v>1132</v>
      </c>
      <c r="C148" s="3">
        <v>1162.8</v>
      </c>
      <c r="D148" s="3">
        <v>1121</v>
      </c>
      <c r="E148" s="3">
        <v>1155.5</v>
      </c>
      <c r="F148" s="3">
        <v>0.36599999999999999</v>
      </c>
      <c r="G148">
        <v>45</v>
      </c>
      <c r="H148" s="3">
        <v>4.1841499999999997E-2</v>
      </c>
      <c r="I148" s="3">
        <v>8456.3863567499993</v>
      </c>
      <c r="J148" s="3">
        <v>104.246679036354</v>
      </c>
      <c r="K148" s="3">
        <v>46.994022410889897</v>
      </c>
      <c r="L148" s="3">
        <v>35657.86</v>
      </c>
      <c r="M148" s="3">
        <v>13.8330675097527</v>
      </c>
      <c r="N148" s="3">
        <v>8.0041458338812301</v>
      </c>
      <c r="O148" s="3">
        <v>57.538517187321503</v>
      </c>
      <c r="P148" s="3">
        <v>23.641684897163501</v>
      </c>
      <c r="Q148" s="3">
        <v>3.8255934609362598</v>
      </c>
      <c r="R148" s="3">
        <v>1.3636585721279699</v>
      </c>
    </row>
    <row r="149" spans="1:18" x14ac:dyDescent="0.25">
      <c r="A149" s="4">
        <v>43286</v>
      </c>
      <c r="B149" s="3">
        <v>1130</v>
      </c>
      <c r="C149" s="3">
        <v>1153.4000000000001</v>
      </c>
      <c r="D149" s="3">
        <v>1110</v>
      </c>
      <c r="E149" s="3">
        <v>1141</v>
      </c>
      <c r="F149" s="3">
        <v>307.00799999999998</v>
      </c>
      <c r="G149">
        <v>48</v>
      </c>
      <c r="H149" s="3">
        <v>35.029063100000002</v>
      </c>
      <c r="I149" s="3">
        <v>8350.2698684999996</v>
      </c>
      <c r="J149" s="3">
        <v>102.93852079660699</v>
      </c>
      <c r="K149" s="3">
        <v>46.4043094511687</v>
      </c>
      <c r="L149" s="3">
        <v>35574.550000000003</v>
      </c>
      <c r="M149" s="3">
        <v>13.659480769041901</v>
      </c>
      <c r="N149" s="3">
        <v>7.9037043673375003</v>
      </c>
      <c r="O149" s="3">
        <v>56.825306434702</v>
      </c>
      <c r="P149" s="3">
        <v>23.345507563768699</v>
      </c>
      <c r="Q149" s="3">
        <v>3.7775873119240799</v>
      </c>
      <c r="R149" s="3">
        <v>1.3465464567702401</v>
      </c>
    </row>
    <row r="150" spans="1:18" x14ac:dyDescent="0.25">
      <c r="A150" s="4">
        <v>43285</v>
      </c>
      <c r="B150" s="3">
        <v>1126.9000000000001</v>
      </c>
      <c r="C150" s="3">
        <v>1149.9000000000001</v>
      </c>
      <c r="D150" s="3">
        <v>1113.0999999999999</v>
      </c>
      <c r="E150" s="3">
        <v>1139.3</v>
      </c>
      <c r="F150" s="3">
        <v>6.9000000000000006E-2</v>
      </c>
      <c r="G150">
        <v>33</v>
      </c>
      <c r="H150" s="3">
        <v>7.8056999999999996E-3</v>
      </c>
      <c r="I150" s="3">
        <v>8337.8286250500005</v>
      </c>
      <c r="J150" s="3">
        <v>102.785150520223</v>
      </c>
      <c r="K150" s="3">
        <v>46.335170690373801</v>
      </c>
      <c r="L150" s="3">
        <v>35645.4</v>
      </c>
      <c r="M150" s="3">
        <v>13.639129220130901</v>
      </c>
      <c r="N150" s="3">
        <v>7.89192847125996</v>
      </c>
      <c r="O150" s="3">
        <v>56.741688622325903</v>
      </c>
      <c r="P150" s="3">
        <v>23.3107833246811</v>
      </c>
      <c r="Q150" s="3">
        <v>3.7719590047985099</v>
      </c>
      <c r="R150" s="3">
        <v>1.34454020876278</v>
      </c>
    </row>
    <row r="151" spans="1:18" x14ac:dyDescent="0.25">
      <c r="A151" s="4">
        <v>43284</v>
      </c>
      <c r="B151" s="3">
        <v>1133.55</v>
      </c>
      <c r="C151" s="3">
        <v>1142</v>
      </c>
      <c r="D151" s="3">
        <v>1128.25</v>
      </c>
      <c r="E151" s="3">
        <v>1130.4000000000001</v>
      </c>
      <c r="F151" s="3">
        <v>0.10199999999999999</v>
      </c>
      <c r="G151">
        <v>19</v>
      </c>
      <c r="H151" s="3">
        <v>1.15417E-2</v>
      </c>
      <c r="I151" s="3">
        <v>8272.6950563999999</v>
      </c>
      <c r="J151" s="3">
        <v>101.982212014448</v>
      </c>
      <c r="K151" s="3">
        <v>45.973208942682803</v>
      </c>
      <c r="L151" s="3">
        <v>35378.6</v>
      </c>
      <c r="M151" s="3">
        <v>13.5325828758325</v>
      </c>
      <c r="N151" s="3">
        <v>7.8302781917951902</v>
      </c>
      <c r="O151" s="3">
        <v>56.303924781062904</v>
      </c>
      <c r="P151" s="3">
        <v>23.1289917200457</v>
      </c>
      <c r="Q151" s="3">
        <v>3.7424931616117298</v>
      </c>
      <c r="R151" s="3">
        <v>1.3340369103708001</v>
      </c>
    </row>
    <row r="152" spans="1:18" x14ac:dyDescent="0.25">
      <c r="A152" s="4">
        <v>43283</v>
      </c>
      <c r="B152" s="3">
        <v>1140.05</v>
      </c>
      <c r="C152" s="3">
        <v>1140.05</v>
      </c>
      <c r="D152" s="3">
        <v>1085.05</v>
      </c>
      <c r="E152" s="3">
        <v>1136.25</v>
      </c>
      <c r="F152" s="3">
        <v>1.4390000000000001</v>
      </c>
      <c r="G152">
        <v>233</v>
      </c>
      <c r="H152" s="3">
        <v>0.15903900000000001</v>
      </c>
      <c r="I152" s="3">
        <v>8315.5075706250009</v>
      </c>
      <c r="J152" s="3">
        <v>102.509986200828</v>
      </c>
      <c r="K152" s="3">
        <v>46.211127619535901</v>
      </c>
      <c r="L152" s="3">
        <v>35264.410000000003</v>
      </c>
      <c r="M152" s="3">
        <v>13.6026161470849</v>
      </c>
      <c r="N152" s="3">
        <v>7.8708011282973196</v>
      </c>
      <c r="O152" s="3">
        <v>56.591668429533499</v>
      </c>
      <c r="P152" s="3">
        <v>23.248483954553201</v>
      </c>
      <c r="Q152" s="3">
        <v>3.7618611596614699</v>
      </c>
      <c r="R152" s="3">
        <v>1.34094076380823</v>
      </c>
    </row>
    <row r="153" spans="1:18" x14ac:dyDescent="0.25">
      <c r="A153" s="4">
        <v>43280</v>
      </c>
      <c r="B153" s="3">
        <v>1122.55</v>
      </c>
      <c r="C153" s="3">
        <v>1195.0999999999999</v>
      </c>
      <c r="D153" s="3">
        <v>1120</v>
      </c>
      <c r="E153" s="3">
        <v>1155.6500000000001</v>
      </c>
      <c r="F153" s="3">
        <v>0.18099999999999999</v>
      </c>
      <c r="G153">
        <v>55</v>
      </c>
      <c r="H153" s="3">
        <v>2.08518E-2</v>
      </c>
      <c r="I153" s="3">
        <v>8457.4841135250008</v>
      </c>
      <c r="J153" s="3">
        <v>115.838491645437</v>
      </c>
      <c r="K153" s="3">
        <v>52.192516313624701</v>
      </c>
      <c r="L153" s="3">
        <v>35423.480000000003</v>
      </c>
      <c r="M153" s="3">
        <v>14.2944089666144</v>
      </c>
      <c r="N153" s="3">
        <v>8.3512826476209696</v>
      </c>
      <c r="O153" s="3">
        <v>55.171247775483103</v>
      </c>
      <c r="P153" s="3">
        <v>24.306676938929201</v>
      </c>
      <c r="Q153" s="3">
        <v>3.9612543926447699</v>
      </c>
      <c r="R153" s="3">
        <v>1.44984456051842</v>
      </c>
    </row>
    <row r="154" spans="1:18" x14ac:dyDescent="0.25">
      <c r="A154" s="4">
        <v>43279</v>
      </c>
      <c r="B154" s="3">
        <v>1102.05</v>
      </c>
      <c r="C154" s="3">
        <v>1140</v>
      </c>
      <c r="D154" s="3">
        <v>1040</v>
      </c>
      <c r="E154" s="3">
        <v>1123.95</v>
      </c>
      <c r="F154" s="3">
        <v>4.4189999999999996</v>
      </c>
      <c r="G154">
        <v>312</v>
      </c>
      <c r="H154" s="3">
        <v>0.47270230000000002</v>
      </c>
      <c r="I154" s="3">
        <v>8225.4915150750003</v>
      </c>
      <c r="J154" s="3">
        <v>112.660989646423</v>
      </c>
      <c r="K154" s="3">
        <v>50.760852083847603</v>
      </c>
      <c r="L154" s="3">
        <v>35037.64</v>
      </c>
      <c r="M154" s="3">
        <v>13.902306890517201</v>
      </c>
      <c r="N154" s="3">
        <v>8.1222032032134202</v>
      </c>
      <c r="O154" s="3">
        <v>53.676363417176297</v>
      </c>
      <c r="P154" s="3">
        <v>23.6410452904341</v>
      </c>
      <c r="Q154" s="3">
        <v>3.8525954005218601</v>
      </c>
      <c r="R154" s="3">
        <v>1.4100746712193799</v>
      </c>
    </row>
    <row r="155" spans="1:18" x14ac:dyDescent="0.25">
      <c r="A155" s="4">
        <v>43278</v>
      </c>
      <c r="B155" s="3">
        <v>1140</v>
      </c>
      <c r="C155" s="3">
        <v>1140</v>
      </c>
      <c r="D155" s="3">
        <v>1091.05</v>
      </c>
      <c r="E155" s="3">
        <v>1098.25</v>
      </c>
      <c r="F155" s="3">
        <v>1.536</v>
      </c>
      <c r="G155">
        <v>137</v>
      </c>
      <c r="H155" s="3">
        <v>0.17116809999999999</v>
      </c>
      <c r="I155" s="3">
        <v>8037.4091876250004</v>
      </c>
      <c r="J155" s="3">
        <v>110.084907584131</v>
      </c>
      <c r="K155" s="3">
        <v>49.600165310810603</v>
      </c>
      <c r="L155" s="3">
        <v>35217.11</v>
      </c>
      <c r="M155" s="3">
        <v>13.5844197184132</v>
      </c>
      <c r="N155" s="3">
        <v>7.9364826441826999</v>
      </c>
      <c r="O155" s="3">
        <v>52.464422470536299</v>
      </c>
      <c r="P155" s="3">
        <v>23.1014007047456</v>
      </c>
      <c r="Q155" s="3">
        <v>3.7645027791477701</v>
      </c>
      <c r="R155" s="3">
        <v>1.3778322057624299</v>
      </c>
    </row>
    <row r="156" spans="1:18" x14ac:dyDescent="0.25">
      <c r="A156" s="4">
        <v>43277</v>
      </c>
      <c r="B156" s="3">
        <v>1102</v>
      </c>
      <c r="C156" s="3">
        <v>1139.2</v>
      </c>
      <c r="D156" s="3">
        <v>1102</v>
      </c>
      <c r="E156" s="3">
        <v>1110.75</v>
      </c>
      <c r="F156" s="3">
        <v>0.186</v>
      </c>
      <c r="G156">
        <v>23</v>
      </c>
      <c r="H156" s="3">
        <v>2.0621E-2</v>
      </c>
      <c r="I156" s="3">
        <v>8128.8889188749999</v>
      </c>
      <c r="J156" s="3">
        <v>111.337865785635</v>
      </c>
      <c r="K156" s="3">
        <v>50.164701679019302</v>
      </c>
      <c r="L156" s="3">
        <v>35490.04</v>
      </c>
      <c r="M156" s="3">
        <v>13.739034101732299</v>
      </c>
      <c r="N156" s="3">
        <v>8.0268136553844105</v>
      </c>
      <c r="O156" s="3">
        <v>53.053887911509101</v>
      </c>
      <c r="P156" s="3">
        <v>23.363873752259501</v>
      </c>
      <c r="Q156" s="3">
        <v>3.8073493848744699</v>
      </c>
      <c r="R156" s="3">
        <v>1.3935143387667801</v>
      </c>
    </row>
    <row r="157" spans="1:18" x14ac:dyDescent="0.25">
      <c r="A157" s="4">
        <v>43276</v>
      </c>
      <c r="B157" s="3">
        <v>1121.05</v>
      </c>
      <c r="C157" s="3">
        <v>1140</v>
      </c>
      <c r="D157" s="3">
        <v>1090</v>
      </c>
      <c r="E157" s="3">
        <v>1098.6500000000001</v>
      </c>
      <c r="F157" s="3">
        <v>1.7909999999999999</v>
      </c>
      <c r="G157">
        <v>152</v>
      </c>
      <c r="H157" s="3">
        <v>0.1975768</v>
      </c>
      <c r="I157" s="3">
        <v>8040.3365390250001</v>
      </c>
      <c r="J157" s="3">
        <v>110.125002246579</v>
      </c>
      <c r="K157" s="3">
        <v>49.618230474593297</v>
      </c>
      <c r="L157" s="3">
        <v>35470.35</v>
      </c>
      <c r="M157" s="3">
        <v>13.5893673786794</v>
      </c>
      <c r="N157" s="3">
        <v>7.93937323654115</v>
      </c>
      <c r="O157" s="3">
        <v>52.483285364647401</v>
      </c>
      <c r="P157" s="3">
        <v>23.109799842266099</v>
      </c>
      <c r="Q157" s="3">
        <v>3.7658738705310202</v>
      </c>
      <c r="R157" s="3">
        <v>1.3783340340185699</v>
      </c>
    </row>
    <row r="158" spans="1:18" x14ac:dyDescent="0.25">
      <c r="A158" s="4">
        <v>43273</v>
      </c>
      <c r="B158" s="3">
        <v>1116.5999999999999</v>
      </c>
      <c r="C158" s="3">
        <v>1131</v>
      </c>
      <c r="D158" s="3">
        <v>1100.9000000000001</v>
      </c>
      <c r="E158" s="3">
        <v>1126.9000000000001</v>
      </c>
      <c r="F158" s="3">
        <v>6.0380000000000003</v>
      </c>
      <c r="G158">
        <v>83</v>
      </c>
      <c r="H158" s="3">
        <v>0.6796546</v>
      </c>
      <c r="I158" s="3">
        <v>8247.0807316499995</v>
      </c>
      <c r="J158" s="3">
        <v>112.956687781978</v>
      </c>
      <c r="K158" s="3">
        <v>50.894082666744801</v>
      </c>
      <c r="L158" s="3">
        <v>35689.599999999999</v>
      </c>
      <c r="M158" s="3">
        <v>13.9387958849805</v>
      </c>
      <c r="N158" s="3">
        <v>8.1435213218570297</v>
      </c>
      <c r="O158" s="3">
        <v>53.815477261245803</v>
      </c>
      <c r="P158" s="3">
        <v>23.7029889296474</v>
      </c>
      <c r="Q158" s="3">
        <v>3.8627071994733599</v>
      </c>
      <c r="R158" s="3">
        <v>1.4137756546084099</v>
      </c>
    </row>
    <row r="159" spans="1:18" x14ac:dyDescent="0.25">
      <c r="A159" s="4">
        <v>43272</v>
      </c>
      <c r="B159" s="3">
        <v>1164.95</v>
      </c>
      <c r="C159" s="3">
        <v>1164.95</v>
      </c>
      <c r="D159" s="3">
        <v>1100</v>
      </c>
      <c r="E159" s="3">
        <v>1125.4000000000001</v>
      </c>
      <c r="F159" s="3">
        <v>2.3340000000000001</v>
      </c>
      <c r="G159">
        <v>164</v>
      </c>
      <c r="H159" s="3">
        <v>0.26296249999999999</v>
      </c>
      <c r="I159" s="3">
        <v>8236.1031638999993</v>
      </c>
      <c r="J159" s="3">
        <v>112.80633279779801</v>
      </c>
      <c r="K159" s="3">
        <v>50.826338302559797</v>
      </c>
      <c r="L159" s="3">
        <v>35432.39</v>
      </c>
      <c r="M159" s="3">
        <v>13.9202421589822</v>
      </c>
      <c r="N159" s="3">
        <v>8.1326816005128197</v>
      </c>
      <c r="O159" s="3">
        <v>53.744741408329098</v>
      </c>
      <c r="P159" s="3">
        <v>23.6714921639457</v>
      </c>
      <c r="Q159" s="3">
        <v>3.8575656067861601</v>
      </c>
      <c r="R159" s="3">
        <v>1.4118937986478799</v>
      </c>
    </row>
    <row r="160" spans="1:18" x14ac:dyDescent="0.25">
      <c r="A160" s="4">
        <v>43271</v>
      </c>
      <c r="B160" s="3">
        <v>1143.25</v>
      </c>
      <c r="C160" s="3">
        <v>1163.05</v>
      </c>
      <c r="D160" s="3">
        <v>1143.25</v>
      </c>
      <c r="E160" s="3">
        <v>1160.9000000000001</v>
      </c>
      <c r="F160" s="3">
        <v>0.36599999999999999</v>
      </c>
      <c r="G160">
        <v>39</v>
      </c>
      <c r="H160" s="3">
        <v>4.2221399999999999E-2</v>
      </c>
      <c r="I160" s="3">
        <v>8495.9056006499995</v>
      </c>
      <c r="J160" s="3">
        <v>116.36473409006901</v>
      </c>
      <c r="K160" s="3">
        <v>52.429621588272298</v>
      </c>
      <c r="L160" s="3">
        <v>35547.33</v>
      </c>
      <c r="M160" s="3">
        <v>14.359347007608401</v>
      </c>
      <c r="N160" s="3">
        <v>8.3892216723256894</v>
      </c>
      <c r="O160" s="3">
        <v>55.418823260691703</v>
      </c>
      <c r="P160" s="3">
        <v>24.416915618885</v>
      </c>
      <c r="Q160" s="3">
        <v>3.9792499670499799</v>
      </c>
      <c r="R160" s="3">
        <v>1.4564310563802401</v>
      </c>
    </row>
    <row r="161" spans="1:18" x14ac:dyDescent="0.25">
      <c r="A161" s="4">
        <v>43270</v>
      </c>
      <c r="B161" s="3">
        <v>1140</v>
      </c>
      <c r="C161" s="3">
        <v>1160</v>
      </c>
      <c r="D161" s="3">
        <v>1130</v>
      </c>
      <c r="E161" s="3">
        <v>1140.3499999999999</v>
      </c>
      <c r="F161" s="3">
        <v>7.2999999999999995E-2</v>
      </c>
      <c r="G161">
        <v>21</v>
      </c>
      <c r="H161" s="3">
        <v>8.3347000000000004E-3</v>
      </c>
      <c r="I161" s="3">
        <v>8345.5129224749999</v>
      </c>
      <c r="J161" s="3">
        <v>114.304870806796</v>
      </c>
      <c r="K161" s="3">
        <v>51.501523798937299</v>
      </c>
      <c r="L161" s="3">
        <v>35286.74</v>
      </c>
      <c r="M161" s="3">
        <v>14.1051609614318</v>
      </c>
      <c r="N161" s="3">
        <v>8.2407174899100699</v>
      </c>
      <c r="O161" s="3">
        <v>54.449742075732502</v>
      </c>
      <c r="P161" s="3">
        <v>23.985409928772299</v>
      </c>
      <c r="Q161" s="3">
        <v>3.9088101472352901</v>
      </c>
      <c r="R161" s="3">
        <v>1.43064962972109</v>
      </c>
    </row>
    <row r="162" spans="1:18" x14ac:dyDescent="0.25">
      <c r="A162" s="4">
        <v>43269</v>
      </c>
      <c r="B162" s="3">
        <v>1156.95</v>
      </c>
      <c r="C162" s="3">
        <v>1156.95</v>
      </c>
      <c r="D162" s="3">
        <v>1140</v>
      </c>
      <c r="E162" s="3">
        <v>1144.9000000000001</v>
      </c>
      <c r="F162" s="3">
        <v>4.0380000000000003</v>
      </c>
      <c r="G162">
        <v>13</v>
      </c>
      <c r="H162" s="3">
        <v>0.46516360000000001</v>
      </c>
      <c r="I162" s="3">
        <v>8378.8115446499996</v>
      </c>
      <c r="J162" s="3">
        <v>114.76094759214401</v>
      </c>
      <c r="K162" s="3">
        <v>51.707015036965302</v>
      </c>
      <c r="L162" s="3">
        <v>35548.26</v>
      </c>
      <c r="M162" s="3">
        <v>14.16144059696</v>
      </c>
      <c r="N162" s="3">
        <v>8.2735979779874995</v>
      </c>
      <c r="O162" s="3">
        <v>54.6643074962466</v>
      </c>
      <c r="P162" s="3">
        <v>24.0809501180673</v>
      </c>
      <c r="Q162" s="3">
        <v>3.9244063117198098</v>
      </c>
      <c r="R162" s="3">
        <v>1.4363579261346699</v>
      </c>
    </row>
    <row r="163" spans="1:18" x14ac:dyDescent="0.25">
      <c r="A163" s="4">
        <v>43266</v>
      </c>
      <c r="B163" s="3">
        <v>1185</v>
      </c>
      <c r="C163" s="3">
        <v>1185</v>
      </c>
      <c r="D163" s="3">
        <v>1150</v>
      </c>
      <c r="E163" s="3">
        <v>1158.25</v>
      </c>
      <c r="F163" s="3">
        <v>0.15</v>
      </c>
      <c r="G163">
        <v>44</v>
      </c>
      <c r="H163" s="3">
        <v>1.7430299999999999E-2</v>
      </c>
      <c r="I163" s="3">
        <v>8476.5118976249996</v>
      </c>
      <c r="J163" s="3">
        <v>116.09910695135</v>
      </c>
      <c r="K163" s="3">
        <v>52.309939878212099</v>
      </c>
      <c r="L163" s="3">
        <v>35622.14</v>
      </c>
      <c r="M163" s="3">
        <v>14.326568758344701</v>
      </c>
      <c r="N163" s="3">
        <v>8.3700714979509296</v>
      </c>
      <c r="O163" s="3">
        <v>55.293856587205497</v>
      </c>
      <c r="P163" s="3">
        <v>24.361271332812102</v>
      </c>
      <c r="Q163" s="3">
        <v>3.9701664866359199</v>
      </c>
      <c r="R163" s="3">
        <v>1.4531064441833199</v>
      </c>
    </row>
    <row r="164" spans="1:18" x14ac:dyDescent="0.25">
      <c r="A164" s="4">
        <v>43265</v>
      </c>
      <c r="B164" s="3">
        <v>1194</v>
      </c>
      <c r="C164" s="3">
        <v>1194</v>
      </c>
      <c r="D164" s="3">
        <v>1169.4000000000001</v>
      </c>
      <c r="E164" s="3">
        <v>1170.0999999999999</v>
      </c>
      <c r="F164" s="3">
        <v>0.61799999999999999</v>
      </c>
      <c r="G164">
        <v>19</v>
      </c>
      <c r="H164" s="3">
        <v>7.2414199999999998E-2</v>
      </c>
      <c r="I164" s="3">
        <v>8563.2346828499994</v>
      </c>
      <c r="J164" s="3">
        <v>117.28691132637501</v>
      </c>
      <c r="K164" s="3">
        <v>52.845120355273899</v>
      </c>
      <c r="L164" s="3">
        <v>35599.82</v>
      </c>
      <c r="M164" s="3">
        <v>14.4731431937312</v>
      </c>
      <c r="N164" s="3">
        <v>8.4557052965701605</v>
      </c>
      <c r="O164" s="3">
        <v>55.852669825247602</v>
      </c>
      <c r="P164" s="3">
        <v>24.6100957818552</v>
      </c>
      <c r="Q164" s="3">
        <v>4.0107850688648297</v>
      </c>
      <c r="R164" s="3">
        <v>1.4679731062714501</v>
      </c>
    </row>
    <row r="165" spans="1:18" x14ac:dyDescent="0.25">
      <c r="A165" s="4">
        <v>43264</v>
      </c>
      <c r="B165" s="3">
        <v>1195.4000000000001</v>
      </c>
      <c r="C165" s="3">
        <v>1215</v>
      </c>
      <c r="D165" s="3">
        <v>1173</v>
      </c>
      <c r="E165" s="3">
        <v>1189.0999999999999</v>
      </c>
      <c r="F165" s="3">
        <v>6.4000000000000001E-2</v>
      </c>
      <c r="G165">
        <v>16</v>
      </c>
      <c r="H165" s="3">
        <v>7.6426000000000003E-3</v>
      </c>
      <c r="I165" s="3">
        <v>8702.2838743499997</v>
      </c>
      <c r="J165" s="3">
        <v>119.191407792661</v>
      </c>
      <c r="K165" s="3">
        <v>53.703215634951</v>
      </c>
      <c r="L165" s="3">
        <v>35739.160000000003</v>
      </c>
      <c r="M165" s="3">
        <v>14.7081570563762</v>
      </c>
      <c r="N165" s="3">
        <v>8.5930084335967596</v>
      </c>
      <c r="O165" s="3">
        <v>56.748657295526201</v>
      </c>
      <c r="P165" s="3">
        <v>25.0090548140763</v>
      </c>
      <c r="Q165" s="3">
        <v>4.0759119095694203</v>
      </c>
      <c r="R165" s="3">
        <v>1.49180994843806</v>
      </c>
    </row>
    <row r="166" spans="1:18" x14ac:dyDescent="0.25">
      <c r="A166" s="4">
        <v>43263</v>
      </c>
      <c r="B166" s="3">
        <v>1166.45</v>
      </c>
      <c r="C166" s="3">
        <v>1191</v>
      </c>
      <c r="D166" s="3">
        <v>1166.45</v>
      </c>
      <c r="E166" s="3">
        <v>1190.4000000000001</v>
      </c>
      <c r="F166" s="3">
        <v>0.15</v>
      </c>
      <c r="G166">
        <v>8</v>
      </c>
      <c r="H166" s="3">
        <v>1.78064E-2</v>
      </c>
      <c r="I166" s="3">
        <v>8711.7977663999991</v>
      </c>
      <c r="J166" s="3">
        <v>119.321715445618</v>
      </c>
      <c r="K166" s="3">
        <v>53.761927417244699</v>
      </c>
      <c r="L166" s="3">
        <v>35692.519999999997</v>
      </c>
      <c r="M166" s="3">
        <v>14.7242369522414</v>
      </c>
      <c r="N166" s="3">
        <v>8.6024028587617405</v>
      </c>
      <c r="O166" s="3">
        <v>56.809961701387302</v>
      </c>
      <c r="P166" s="3">
        <v>25.036352011017701</v>
      </c>
      <c r="Q166" s="3">
        <v>4.0803679565649897</v>
      </c>
      <c r="R166" s="3">
        <v>1.4934408902705201</v>
      </c>
    </row>
    <row r="167" spans="1:18" x14ac:dyDescent="0.25">
      <c r="A167" s="4">
        <v>43262</v>
      </c>
      <c r="B167" s="3">
        <v>1195.4000000000001</v>
      </c>
      <c r="C167" s="3">
        <v>1195.4000000000001</v>
      </c>
      <c r="D167" s="3">
        <v>1162.05</v>
      </c>
      <c r="E167" s="3">
        <v>1173.2</v>
      </c>
      <c r="F167" s="3">
        <v>0.123</v>
      </c>
      <c r="G167">
        <v>42</v>
      </c>
      <c r="H167" s="3">
        <v>1.4464599999999999E-2</v>
      </c>
      <c r="I167" s="3">
        <v>8585.9216562000001</v>
      </c>
      <c r="J167" s="3">
        <v>117.59764496034801</v>
      </c>
      <c r="K167" s="3">
        <v>52.9851253745896</v>
      </c>
      <c r="L167" s="3">
        <v>35483.47</v>
      </c>
      <c r="M167" s="3">
        <v>14.511487560794301</v>
      </c>
      <c r="N167" s="3">
        <v>8.4781073873481798</v>
      </c>
      <c r="O167" s="3">
        <v>55.998857254608801</v>
      </c>
      <c r="P167" s="3">
        <v>24.6751890976387</v>
      </c>
      <c r="Q167" s="3">
        <v>4.0214110270850503</v>
      </c>
      <c r="R167" s="3">
        <v>1.47186227525653</v>
      </c>
    </row>
    <row r="168" spans="1:18" x14ac:dyDescent="0.25">
      <c r="A168" s="4">
        <v>43259</v>
      </c>
      <c r="B168" s="3">
        <v>1204</v>
      </c>
      <c r="C168" s="3">
        <v>1209.45</v>
      </c>
      <c r="D168" s="3">
        <v>1185.1500000000001</v>
      </c>
      <c r="E168" s="3">
        <v>1185.1500000000001</v>
      </c>
      <c r="F168" s="3">
        <v>3.5999999999999997E-2</v>
      </c>
      <c r="G168">
        <v>9</v>
      </c>
      <c r="H168" s="3">
        <v>4.2928999999999997E-3</v>
      </c>
      <c r="I168" s="3">
        <v>8673.3762792750003</v>
      </c>
      <c r="J168" s="3">
        <v>118.79547300098599</v>
      </c>
      <c r="K168" s="3">
        <v>53.524822142597102</v>
      </c>
      <c r="L168" s="3">
        <v>35443.67</v>
      </c>
      <c r="M168" s="3">
        <v>14.659298911247401</v>
      </c>
      <c r="N168" s="3">
        <v>8.5644638340570207</v>
      </c>
      <c r="O168" s="3">
        <v>56.562386216178801</v>
      </c>
      <c r="P168" s="3">
        <v>24.926113331061899</v>
      </c>
      <c r="Q168" s="3">
        <v>4.0623723821597801</v>
      </c>
      <c r="R168" s="3">
        <v>1.48685439440869</v>
      </c>
    </row>
    <row r="169" spans="1:18" x14ac:dyDescent="0.25">
      <c r="A169" s="4">
        <v>43258</v>
      </c>
      <c r="B169" s="3">
        <v>1200</v>
      </c>
      <c r="C169" s="3">
        <v>1205.45</v>
      </c>
      <c r="D169" s="3">
        <v>1187.05</v>
      </c>
      <c r="E169" s="3">
        <v>1195.05</v>
      </c>
      <c r="F169" s="3">
        <v>0.32700000000000001</v>
      </c>
      <c r="G169">
        <v>61</v>
      </c>
      <c r="H169" s="3">
        <v>3.92594E-2</v>
      </c>
      <c r="I169" s="3">
        <v>8745.8282264249992</v>
      </c>
      <c r="J169" s="3">
        <v>119.787815896577</v>
      </c>
      <c r="K169" s="3">
        <v>53.971934946218298</v>
      </c>
      <c r="L169" s="3">
        <v>35463.08</v>
      </c>
      <c r="M169" s="3">
        <v>14.7817535028361</v>
      </c>
      <c r="N169" s="3">
        <v>8.6360059949287802</v>
      </c>
      <c r="O169" s="3">
        <v>57.029242845429202</v>
      </c>
      <c r="P169" s="3">
        <v>25.133991984692901</v>
      </c>
      <c r="Q169" s="3">
        <v>4.0963068938953198</v>
      </c>
      <c r="R169" s="3">
        <v>1.4992746437481399</v>
      </c>
    </row>
    <row r="170" spans="1:18" x14ac:dyDescent="0.25">
      <c r="A170" s="4">
        <v>43257</v>
      </c>
      <c r="B170" s="3">
        <v>1190.05</v>
      </c>
      <c r="C170" s="3">
        <v>1233.3</v>
      </c>
      <c r="D170" s="3">
        <v>1169</v>
      </c>
      <c r="E170" s="3">
        <v>1198.95</v>
      </c>
      <c r="F170" s="3">
        <v>303.37099999999998</v>
      </c>
      <c r="G170">
        <v>156</v>
      </c>
      <c r="H170" s="3">
        <v>36.405084500000001</v>
      </c>
      <c r="I170" s="3">
        <v>8774.3699025749993</v>
      </c>
      <c r="J170" s="3">
        <v>120.178738855446</v>
      </c>
      <c r="K170" s="3">
        <v>54.148070293099401</v>
      </c>
      <c r="L170" s="3">
        <v>35178.879999999997</v>
      </c>
      <c r="M170" s="3">
        <v>14.829993190431599</v>
      </c>
      <c r="N170" s="3">
        <v>8.6641892704237105</v>
      </c>
      <c r="O170" s="3">
        <v>57.213156063012697</v>
      </c>
      <c r="P170" s="3">
        <v>25.2158835755172</v>
      </c>
      <c r="Q170" s="3">
        <v>4.1096750348820503</v>
      </c>
      <c r="R170" s="3">
        <v>1.5041674692454901</v>
      </c>
    </row>
    <row r="171" spans="1:18" x14ac:dyDescent="0.25">
      <c r="A171" s="4">
        <v>43256</v>
      </c>
      <c r="B171" s="3">
        <v>1248.5999999999999</v>
      </c>
      <c r="C171" s="3">
        <v>1250</v>
      </c>
      <c r="D171" s="3">
        <v>1165.25</v>
      </c>
      <c r="E171" s="3">
        <v>1197.4000000000001</v>
      </c>
      <c r="F171" s="3">
        <v>0.78900000000000003</v>
      </c>
      <c r="G171">
        <v>164</v>
      </c>
      <c r="H171" s="3">
        <v>9.4648999999999997E-2</v>
      </c>
      <c r="I171" s="3">
        <v>8763.0264158999998</v>
      </c>
      <c r="J171" s="3">
        <v>120.02337203846</v>
      </c>
      <c r="K171" s="3">
        <v>54.078067783441497</v>
      </c>
      <c r="L171" s="3">
        <v>34903.21</v>
      </c>
      <c r="M171" s="3">
        <v>14.810821006900101</v>
      </c>
      <c r="N171" s="3">
        <v>8.6529882250347008</v>
      </c>
      <c r="O171" s="3">
        <v>57.140062348332101</v>
      </c>
      <c r="P171" s="3">
        <v>25.1833369176255</v>
      </c>
      <c r="Q171" s="3">
        <v>4.10436205577194</v>
      </c>
      <c r="R171" s="3">
        <v>1.50222288475296</v>
      </c>
    </row>
    <row r="172" spans="1:18" x14ac:dyDescent="0.25">
      <c r="A172" s="4">
        <v>43255</v>
      </c>
      <c r="B172" s="3">
        <v>1290</v>
      </c>
      <c r="C172" s="3">
        <v>1290</v>
      </c>
      <c r="D172" s="3">
        <v>1207.05</v>
      </c>
      <c r="E172" s="3">
        <v>1228.25</v>
      </c>
      <c r="F172" s="3">
        <v>1.264</v>
      </c>
      <c r="G172">
        <v>160</v>
      </c>
      <c r="H172" s="3">
        <v>0.15660499999999999</v>
      </c>
      <c r="I172" s="3">
        <v>8988.7983926249999</v>
      </c>
      <c r="J172" s="3">
        <v>123.11567287977201</v>
      </c>
      <c r="K172" s="3">
        <v>55.471343540180399</v>
      </c>
      <c r="L172" s="3">
        <v>35011.89</v>
      </c>
      <c r="M172" s="3">
        <v>15.1924093049315</v>
      </c>
      <c r="N172" s="3">
        <v>8.8759251606805307</v>
      </c>
      <c r="O172" s="3">
        <v>58.594863056652798</v>
      </c>
      <c r="P172" s="3">
        <v>25.831120398889599</v>
      </c>
      <c r="Q172" s="3">
        <v>4.2101074787054404</v>
      </c>
      <c r="R172" s="3">
        <v>1.5409263890077001</v>
      </c>
    </row>
    <row r="173" spans="1:18" x14ac:dyDescent="0.25">
      <c r="A173" s="4">
        <v>43252</v>
      </c>
      <c r="B173" s="3">
        <v>1328.15</v>
      </c>
      <c r="C173" s="3">
        <v>1330</v>
      </c>
      <c r="D173" s="3">
        <v>1282.1500000000001</v>
      </c>
      <c r="E173" s="3">
        <v>1292.7</v>
      </c>
      <c r="F173" s="3">
        <v>4.6859999999999999</v>
      </c>
      <c r="G173">
        <v>54</v>
      </c>
      <c r="H173" s="3">
        <v>0.61895049999999996</v>
      </c>
      <c r="I173" s="3">
        <v>9460.4678869500003</v>
      </c>
      <c r="J173" s="3">
        <v>129.57592536672601</v>
      </c>
      <c r="K173" s="3">
        <v>58.382093054664203</v>
      </c>
      <c r="L173" s="3">
        <v>35227.26</v>
      </c>
      <c r="M173" s="3">
        <v>15.989601065324599</v>
      </c>
      <c r="N173" s="3">
        <v>9.34167185443658</v>
      </c>
      <c r="O173" s="3">
        <v>61.6341468703082</v>
      </c>
      <c r="P173" s="3">
        <v>27.184431431871001</v>
      </c>
      <c r="Q173" s="3">
        <v>4.4310245778323001</v>
      </c>
      <c r="R173" s="3">
        <v>1.6217834667781399</v>
      </c>
    </row>
    <row r="174" spans="1:18" x14ac:dyDescent="0.25">
      <c r="A174" s="4">
        <v>43251</v>
      </c>
      <c r="B174" s="3">
        <v>1321</v>
      </c>
      <c r="C174" s="3">
        <v>1321</v>
      </c>
      <c r="D174" s="3">
        <v>1314</v>
      </c>
      <c r="E174" s="3">
        <v>1314.15</v>
      </c>
      <c r="F174" s="3">
        <v>6.3E-2</v>
      </c>
      <c r="G174">
        <v>26</v>
      </c>
      <c r="H174" s="3">
        <v>8.2953000000000002E-3</v>
      </c>
      <c r="I174" s="3">
        <v>9617.4471057749997</v>
      </c>
      <c r="J174" s="3">
        <v>131.72600164050601</v>
      </c>
      <c r="K174" s="3">
        <v>59.350837462510199</v>
      </c>
      <c r="L174" s="3">
        <v>35322.379999999997</v>
      </c>
      <c r="M174" s="3">
        <v>16.254919347100099</v>
      </c>
      <c r="N174" s="3">
        <v>9.4966798696587205</v>
      </c>
      <c r="O174" s="3">
        <v>62.6456695670174</v>
      </c>
      <c r="P174" s="3">
        <v>27.634835181404799</v>
      </c>
      <c r="Q174" s="3">
        <v>4.5045493532593097</v>
      </c>
      <c r="R174" s="3">
        <v>1.64869400701361</v>
      </c>
    </row>
    <row r="175" spans="1:18" x14ac:dyDescent="0.25">
      <c r="A175" s="4">
        <v>43250</v>
      </c>
      <c r="B175" s="3">
        <v>1324.2</v>
      </c>
      <c r="C175" s="3">
        <v>1344.35</v>
      </c>
      <c r="D175" s="3">
        <v>1301</v>
      </c>
      <c r="E175" s="3">
        <v>1308.45</v>
      </c>
      <c r="F175" s="3">
        <v>0.13800000000000001</v>
      </c>
      <c r="G175">
        <v>32</v>
      </c>
      <c r="H175" s="3">
        <v>1.81534E-2</v>
      </c>
      <c r="I175" s="3">
        <v>9575.7323483250002</v>
      </c>
      <c r="J175" s="3">
        <v>131.15465270062001</v>
      </c>
      <c r="K175" s="3">
        <v>59.093408878607001</v>
      </c>
      <c r="L175" s="3">
        <v>34906.11</v>
      </c>
      <c r="M175" s="3">
        <v>16.184415188306598</v>
      </c>
      <c r="N175" s="3">
        <v>9.4554889285507393</v>
      </c>
      <c r="O175" s="3">
        <v>62.3768733259339</v>
      </c>
      <c r="P175" s="3">
        <v>27.515147471738398</v>
      </c>
      <c r="Q175" s="3">
        <v>4.4850113010479404</v>
      </c>
      <c r="R175" s="3">
        <v>1.64154295436362</v>
      </c>
    </row>
    <row r="176" spans="1:18" x14ac:dyDescent="0.25">
      <c r="A176" s="4">
        <v>43249</v>
      </c>
      <c r="B176" s="3">
        <v>1341</v>
      </c>
      <c r="C176" s="3">
        <v>1341</v>
      </c>
      <c r="D176" s="3">
        <v>1320</v>
      </c>
      <c r="E176" s="3">
        <v>1322</v>
      </c>
      <c r="F176" s="3">
        <v>0.14299999999999999</v>
      </c>
      <c r="G176">
        <v>38</v>
      </c>
      <c r="H176" s="3">
        <v>1.8974899999999999E-2</v>
      </c>
      <c r="I176" s="3">
        <v>9674.8963769999991</v>
      </c>
      <c r="J176" s="3">
        <v>132.51285939105099</v>
      </c>
      <c r="K176" s="3">
        <v>59.705366301745201</v>
      </c>
      <c r="L176" s="3">
        <v>34949.24</v>
      </c>
      <c r="M176" s="3">
        <v>16.3520171798245</v>
      </c>
      <c r="N176" s="3">
        <v>9.5534077446934003</v>
      </c>
      <c r="O176" s="3">
        <v>63.015853863948301</v>
      </c>
      <c r="P176" s="3">
        <v>27.7996682552435</v>
      </c>
      <c r="Q176" s="3">
        <v>4.5314570216556804</v>
      </c>
      <c r="R176" s="3">
        <v>1.6585423865403399</v>
      </c>
    </row>
    <row r="177" spans="1:18" x14ac:dyDescent="0.25">
      <c r="A177" s="4">
        <v>43248</v>
      </c>
      <c r="B177" s="3">
        <v>1340</v>
      </c>
      <c r="C177" s="3">
        <v>1358</v>
      </c>
      <c r="D177" s="3">
        <v>1328</v>
      </c>
      <c r="E177" s="3">
        <v>1338.7</v>
      </c>
      <c r="F177" s="3">
        <v>0.53200000000000003</v>
      </c>
      <c r="G177">
        <v>80</v>
      </c>
      <c r="H177" s="3">
        <v>7.1485699999999999E-2</v>
      </c>
      <c r="I177" s="3">
        <v>9797.1132979499998</v>
      </c>
      <c r="J177" s="3">
        <v>134.18681154826001</v>
      </c>
      <c r="K177" s="3">
        <v>60.459586889671897</v>
      </c>
      <c r="L177" s="3">
        <v>35165.480000000003</v>
      </c>
      <c r="M177" s="3">
        <v>16.558581995938798</v>
      </c>
      <c r="N177" s="3">
        <v>9.6740899756588892</v>
      </c>
      <c r="O177" s="3">
        <v>63.803379693087898</v>
      </c>
      <c r="P177" s="3">
        <v>28.150332246721899</v>
      </c>
      <c r="Q177" s="3">
        <v>4.5887000869065497</v>
      </c>
      <c r="R177" s="3">
        <v>1.6794937162341601</v>
      </c>
    </row>
    <row r="178" spans="1:18" x14ac:dyDescent="0.25">
      <c r="A178" s="4">
        <v>43245</v>
      </c>
      <c r="B178" s="3">
        <v>1326.95</v>
      </c>
      <c r="C178" s="3">
        <v>1344.5</v>
      </c>
      <c r="D178" s="3">
        <v>1317.95</v>
      </c>
      <c r="E178" s="3">
        <v>1334.35</v>
      </c>
      <c r="F178" s="3">
        <v>0.129</v>
      </c>
      <c r="G178">
        <v>27</v>
      </c>
      <c r="H178" s="3">
        <v>1.7117400000000001E-2</v>
      </c>
      <c r="I178" s="3">
        <v>9765.2783514750008</v>
      </c>
      <c r="J178" s="3">
        <v>133.75078209413701</v>
      </c>
      <c r="K178" s="3">
        <v>60.263128233535298</v>
      </c>
      <c r="L178" s="3">
        <v>34924.870000000003</v>
      </c>
      <c r="M178" s="3">
        <v>16.504776190543801</v>
      </c>
      <c r="N178" s="3">
        <v>9.6426547837606904</v>
      </c>
      <c r="O178" s="3">
        <v>63.598245719629404</v>
      </c>
      <c r="P178" s="3">
        <v>28.058991626187101</v>
      </c>
      <c r="Q178" s="3">
        <v>4.5737894681136604</v>
      </c>
      <c r="R178" s="3">
        <v>1.6740363339486399</v>
      </c>
    </row>
    <row r="179" spans="1:18" x14ac:dyDescent="0.25">
      <c r="A179" s="4">
        <v>43244</v>
      </c>
      <c r="B179" s="3">
        <v>1303.8</v>
      </c>
      <c r="C179" s="3">
        <v>1323.15</v>
      </c>
      <c r="D179" s="3">
        <v>1295.0999999999999</v>
      </c>
      <c r="E179" s="3">
        <v>1295.0999999999999</v>
      </c>
      <c r="F179" s="3">
        <v>0.24299999999999999</v>
      </c>
      <c r="G179">
        <v>29</v>
      </c>
      <c r="H179" s="3">
        <v>3.16829E-2</v>
      </c>
      <c r="I179" s="3">
        <v>9478.0319953500002</v>
      </c>
      <c r="J179" s="3">
        <v>129.816493341414</v>
      </c>
      <c r="K179" s="3">
        <v>58.490484037360197</v>
      </c>
      <c r="L179" s="3">
        <v>34663.11</v>
      </c>
      <c r="M179" s="3">
        <v>16.019287026921901</v>
      </c>
      <c r="N179" s="3">
        <v>9.3590154085873092</v>
      </c>
      <c r="O179" s="3">
        <v>61.747324234974997</v>
      </c>
      <c r="P179" s="3">
        <v>27.234826256993699</v>
      </c>
      <c r="Q179" s="3">
        <v>4.4392511261318202</v>
      </c>
      <c r="R179" s="3">
        <v>1.62479443631498</v>
      </c>
    </row>
    <row r="180" spans="1:18" x14ac:dyDescent="0.25">
      <c r="A180" s="4">
        <v>43243</v>
      </c>
      <c r="B180" s="3">
        <v>1364</v>
      </c>
      <c r="C180" s="3">
        <v>1364</v>
      </c>
      <c r="D180" s="3">
        <v>1310.45</v>
      </c>
      <c r="E180" s="3">
        <v>1330.4</v>
      </c>
      <c r="F180" s="3">
        <v>0.46200000000000002</v>
      </c>
      <c r="G180">
        <v>61</v>
      </c>
      <c r="H180" s="3">
        <v>6.1248999999999998E-2</v>
      </c>
      <c r="I180" s="3">
        <v>9736.3707563999997</v>
      </c>
      <c r="J180" s="3">
        <v>133.354847302461</v>
      </c>
      <c r="K180" s="3">
        <v>60.0847347411814</v>
      </c>
      <c r="L180" s="3">
        <v>34344.910000000003</v>
      </c>
      <c r="M180" s="3">
        <v>16.455918045414901</v>
      </c>
      <c r="N180" s="3">
        <v>9.6141101842209498</v>
      </c>
      <c r="O180" s="3">
        <v>63.411974640281997</v>
      </c>
      <c r="P180" s="3">
        <v>27.976050143172799</v>
      </c>
      <c r="Q180" s="3">
        <v>4.5602499407040202</v>
      </c>
      <c r="R180" s="3">
        <v>1.66908077991927</v>
      </c>
    </row>
    <row r="181" spans="1:18" x14ac:dyDescent="0.25">
      <c r="A181" s="4">
        <v>43242</v>
      </c>
      <c r="B181" s="3">
        <v>1309.8</v>
      </c>
      <c r="C181" s="3">
        <v>1324.7</v>
      </c>
      <c r="D181" s="3">
        <v>1291</v>
      </c>
      <c r="E181" s="3">
        <v>1322.85</v>
      </c>
      <c r="F181" s="3">
        <v>0.39800000000000002</v>
      </c>
      <c r="G181">
        <v>73</v>
      </c>
      <c r="H181" s="3">
        <v>5.1998900000000001E-2</v>
      </c>
      <c r="I181" s="3">
        <v>9681.1169987249996</v>
      </c>
      <c r="J181" s="3">
        <v>132.59806054875301</v>
      </c>
      <c r="K181" s="3">
        <v>59.743754774783397</v>
      </c>
      <c r="L181" s="3">
        <v>34651.24</v>
      </c>
      <c r="M181" s="3">
        <v>16.362530957890201</v>
      </c>
      <c r="N181" s="3">
        <v>9.5595502534551091</v>
      </c>
      <c r="O181" s="3">
        <v>63.055937513934403</v>
      </c>
      <c r="P181" s="3">
        <v>27.817516422474402</v>
      </c>
      <c r="Q181" s="3">
        <v>4.5343705908450902</v>
      </c>
      <c r="R181" s="3">
        <v>1.6596087715846399</v>
      </c>
    </row>
    <row r="182" spans="1:18" x14ac:dyDescent="0.25">
      <c r="A182" s="4">
        <v>43241</v>
      </c>
      <c r="B182" s="3">
        <v>1335</v>
      </c>
      <c r="C182" s="3">
        <v>1344.65</v>
      </c>
      <c r="D182" s="3">
        <v>1219</v>
      </c>
      <c r="E182" s="3">
        <v>1315.3</v>
      </c>
      <c r="F182" s="3">
        <v>1.839</v>
      </c>
      <c r="G182">
        <v>247</v>
      </c>
      <c r="H182" s="3">
        <v>0.23692099999999999</v>
      </c>
      <c r="I182" s="3">
        <v>9625.8632410499995</v>
      </c>
      <c r="J182" s="3">
        <v>131.841273795045</v>
      </c>
      <c r="K182" s="3">
        <v>59.402774808385402</v>
      </c>
      <c r="L182" s="3">
        <v>34616.129999999997</v>
      </c>
      <c r="M182" s="3">
        <v>16.2691438703655</v>
      </c>
      <c r="N182" s="3">
        <v>9.5049903226892791</v>
      </c>
      <c r="O182" s="3">
        <v>62.699900387586901</v>
      </c>
      <c r="P182" s="3">
        <v>27.658982701776001</v>
      </c>
      <c r="Q182" s="3">
        <v>4.5084912409861699</v>
      </c>
      <c r="R182" s="3">
        <v>1.6501367632500099</v>
      </c>
    </row>
    <row r="183" spans="1:18" x14ac:dyDescent="0.25">
      <c r="A183" s="4">
        <v>43238</v>
      </c>
      <c r="B183" s="3">
        <v>1363.1</v>
      </c>
      <c r="C183" s="3">
        <v>1370</v>
      </c>
      <c r="D183" s="3">
        <v>1292.5</v>
      </c>
      <c r="E183" s="3">
        <v>1340.1</v>
      </c>
      <c r="F183" s="3">
        <v>288.77699999999999</v>
      </c>
      <c r="G183">
        <v>103</v>
      </c>
      <c r="H183" s="3">
        <v>38.698088900000002</v>
      </c>
      <c r="I183" s="3">
        <v>9807.3590278499996</v>
      </c>
      <c r="J183" s="3">
        <v>134.32714286682801</v>
      </c>
      <c r="K183" s="3">
        <v>60.522814962911298</v>
      </c>
      <c r="L183" s="3">
        <v>34848.300000000003</v>
      </c>
      <c r="M183" s="3">
        <v>16.575898806870502</v>
      </c>
      <c r="N183" s="3">
        <v>9.6842070489134802</v>
      </c>
      <c r="O183" s="3">
        <v>63.869399822476801</v>
      </c>
      <c r="P183" s="3">
        <v>28.179729228043499</v>
      </c>
      <c r="Q183" s="3">
        <v>4.5934989067479401</v>
      </c>
      <c r="R183" s="3">
        <v>1.68125011513065</v>
      </c>
    </row>
    <row r="184" spans="1:18" x14ac:dyDescent="0.25">
      <c r="A184" s="4">
        <v>43237</v>
      </c>
      <c r="B184" s="3">
        <v>1356.15</v>
      </c>
      <c r="C184" s="3">
        <v>1404.8</v>
      </c>
      <c r="D184" s="3">
        <v>1356</v>
      </c>
      <c r="E184" s="3">
        <v>1374.15</v>
      </c>
      <c r="F184" s="3">
        <v>3.9870000000000001</v>
      </c>
      <c r="G184">
        <v>300</v>
      </c>
      <c r="H184" s="3">
        <v>0.55137000000000003</v>
      </c>
      <c r="I184" s="3">
        <v>10056.549815775001</v>
      </c>
      <c r="J184" s="3">
        <v>137.74020100772501</v>
      </c>
      <c r="K184" s="3">
        <v>62.060612029911603</v>
      </c>
      <c r="L184" s="3">
        <v>35149.120000000003</v>
      </c>
      <c r="M184" s="3">
        <v>16.9970683870317</v>
      </c>
      <c r="N184" s="3">
        <v>9.9302687234269609</v>
      </c>
      <c r="O184" s="3">
        <v>65.475103683686598</v>
      </c>
      <c r="P184" s="3">
        <v>28.894705809471201</v>
      </c>
      <c r="Q184" s="3">
        <v>4.7102130607474697</v>
      </c>
      <c r="R184" s="3">
        <v>1.7239682454345</v>
      </c>
    </row>
    <row r="185" spans="1:18" x14ac:dyDescent="0.25">
      <c r="A185" s="4">
        <v>43236</v>
      </c>
      <c r="B185" s="3">
        <v>1281</v>
      </c>
      <c r="C185" s="3">
        <v>1379.9</v>
      </c>
      <c r="D185" s="3">
        <v>1281</v>
      </c>
      <c r="E185" s="3">
        <v>1347.15</v>
      </c>
      <c r="F185" s="3">
        <v>2.0529999999999999</v>
      </c>
      <c r="G185">
        <v>298</v>
      </c>
      <c r="H185" s="3">
        <v>0.2752425</v>
      </c>
      <c r="I185" s="3">
        <v>9858.9535962749997</v>
      </c>
      <c r="J185" s="3">
        <v>135.033811292476</v>
      </c>
      <c r="K185" s="3">
        <v>60.841213474580996</v>
      </c>
      <c r="L185" s="3">
        <v>35387.879999999997</v>
      </c>
      <c r="M185" s="3">
        <v>16.663101319062498</v>
      </c>
      <c r="N185" s="3">
        <v>9.7351537392312508</v>
      </c>
      <c r="O185" s="3">
        <v>64.201858331185406</v>
      </c>
      <c r="P185" s="3">
        <v>28.327764026841301</v>
      </c>
      <c r="Q185" s="3">
        <v>4.6176643923778</v>
      </c>
      <c r="R185" s="3">
        <v>1.6900948381451</v>
      </c>
    </row>
    <row r="186" spans="1:18" x14ac:dyDescent="0.25">
      <c r="A186" s="4">
        <v>43235</v>
      </c>
      <c r="B186" s="3">
        <v>1294</v>
      </c>
      <c r="C186" s="3">
        <v>1320</v>
      </c>
      <c r="D186" s="3">
        <v>1280</v>
      </c>
      <c r="E186" s="3">
        <v>1294.2</v>
      </c>
      <c r="F186" s="3">
        <v>0.245</v>
      </c>
      <c r="G186">
        <v>36</v>
      </c>
      <c r="H186" s="3">
        <v>3.1746499999999997E-2</v>
      </c>
      <c r="I186" s="3">
        <v>9471.4454547000005</v>
      </c>
      <c r="J186" s="3">
        <v>129.72628035090599</v>
      </c>
      <c r="K186" s="3">
        <v>58.449837418849199</v>
      </c>
      <c r="L186" s="3">
        <v>35543.94</v>
      </c>
      <c r="M186" s="3">
        <v>16.008154791322902</v>
      </c>
      <c r="N186" s="3">
        <v>9.3525115757807793</v>
      </c>
      <c r="O186" s="3">
        <v>61.704882723224898</v>
      </c>
      <c r="P186" s="3">
        <v>27.215928197572701</v>
      </c>
      <c r="Q186" s="3">
        <v>4.4361661705194999</v>
      </c>
      <c r="R186" s="3">
        <v>1.6236653227386599</v>
      </c>
    </row>
    <row r="187" spans="1:18" x14ac:dyDescent="0.25">
      <c r="A187" s="4">
        <v>43234</v>
      </c>
      <c r="B187" s="3">
        <v>1270</v>
      </c>
      <c r="C187" s="3">
        <v>1319.65</v>
      </c>
      <c r="D187" s="3">
        <v>1267</v>
      </c>
      <c r="E187" s="3">
        <v>1307.2</v>
      </c>
      <c r="F187" s="3">
        <v>0.42599999999999999</v>
      </c>
      <c r="G187">
        <v>64</v>
      </c>
      <c r="H187" s="3">
        <v>5.5146599999999997E-2</v>
      </c>
      <c r="I187" s="3">
        <v>9566.5843752000001</v>
      </c>
      <c r="J187" s="3">
        <v>131.02935688047</v>
      </c>
      <c r="K187" s="3">
        <v>59.036955241786202</v>
      </c>
      <c r="L187" s="3">
        <v>35556.71</v>
      </c>
      <c r="M187" s="3">
        <v>16.168953749974701</v>
      </c>
      <c r="N187" s="3">
        <v>9.4464558274305706</v>
      </c>
      <c r="O187" s="3">
        <v>62.317926781836597</v>
      </c>
      <c r="P187" s="3">
        <v>27.488900166987101</v>
      </c>
      <c r="Q187" s="3">
        <v>4.4807266404752699</v>
      </c>
      <c r="R187" s="3">
        <v>1.63997474106319</v>
      </c>
    </row>
    <row r="188" spans="1:18" x14ac:dyDescent="0.25">
      <c r="A188" s="4">
        <v>43231</v>
      </c>
      <c r="B188" s="3">
        <v>1272</v>
      </c>
      <c r="C188" s="3">
        <v>1328.8</v>
      </c>
      <c r="D188" s="3">
        <v>1267</v>
      </c>
      <c r="E188" s="3">
        <v>1277.25</v>
      </c>
      <c r="F188" s="3">
        <v>0.82899999999999996</v>
      </c>
      <c r="G188">
        <v>148</v>
      </c>
      <c r="H188" s="3">
        <v>0.10723439999999999</v>
      </c>
      <c r="I188" s="3">
        <v>9347.3989391249997</v>
      </c>
      <c r="J188" s="3">
        <v>128.027269029667</v>
      </c>
      <c r="K188" s="3">
        <v>57.684326103558298</v>
      </c>
      <c r="L188" s="3">
        <v>35535.79</v>
      </c>
      <c r="M188" s="3">
        <v>15.7984976875423</v>
      </c>
      <c r="N188" s="3">
        <v>9.2300227245912598</v>
      </c>
      <c r="O188" s="3">
        <v>60.905567585265899</v>
      </c>
      <c r="P188" s="3">
        <v>26.8600147451439</v>
      </c>
      <c r="Q188" s="3">
        <v>4.3780661731541004</v>
      </c>
      <c r="R188" s="3">
        <v>1.6024003503847599</v>
      </c>
    </row>
    <row r="189" spans="1:18" x14ac:dyDescent="0.25">
      <c r="A189" s="4">
        <v>43230</v>
      </c>
      <c r="B189" s="3">
        <v>1286.9000000000001</v>
      </c>
      <c r="C189" s="3">
        <v>1286.9000000000001</v>
      </c>
      <c r="D189" s="3">
        <v>1202</v>
      </c>
      <c r="E189" s="3">
        <v>1251.25</v>
      </c>
      <c r="F189" s="3">
        <v>5.556</v>
      </c>
      <c r="G189">
        <v>520</v>
      </c>
      <c r="H189" s="3">
        <v>0.68846640000000003</v>
      </c>
      <c r="I189" s="3">
        <v>9157.1210981250006</v>
      </c>
      <c r="J189" s="3">
        <v>125.42111597053901</v>
      </c>
      <c r="K189" s="3">
        <v>56.510090457684299</v>
      </c>
      <c r="L189" s="3">
        <v>35246.269999999997</v>
      </c>
      <c r="M189" s="3">
        <v>15.4768997702386</v>
      </c>
      <c r="N189" s="3">
        <v>9.0421342212916898</v>
      </c>
      <c r="O189" s="3">
        <v>59.679479468042601</v>
      </c>
      <c r="P189" s="3">
        <v>26.314070806315101</v>
      </c>
      <c r="Q189" s="3">
        <v>4.2889452332425604</v>
      </c>
      <c r="R189" s="3">
        <v>1.5697815137357101</v>
      </c>
    </row>
    <row r="190" spans="1:18" x14ac:dyDescent="0.25">
      <c r="A190" s="4">
        <v>43229</v>
      </c>
      <c r="B190" s="3">
        <v>1337.7</v>
      </c>
      <c r="C190" s="3">
        <v>1349.95</v>
      </c>
      <c r="D190" s="3">
        <v>1301.05</v>
      </c>
      <c r="E190" s="3">
        <v>1317.6</v>
      </c>
      <c r="F190" s="3">
        <v>0.35099999999999998</v>
      </c>
      <c r="G190">
        <v>82</v>
      </c>
      <c r="H190" s="3">
        <v>4.6441099999999999E-2</v>
      </c>
      <c r="I190" s="3">
        <v>9642.6955116000008</v>
      </c>
      <c r="J190" s="3">
        <v>132.07181810412101</v>
      </c>
      <c r="K190" s="3">
        <v>59.506649500135801</v>
      </c>
      <c r="L190" s="3">
        <v>35319.35</v>
      </c>
      <c r="M190" s="3">
        <v>16.2975929168962</v>
      </c>
      <c r="N190" s="3">
        <v>9.5216112287503893</v>
      </c>
      <c r="O190" s="3">
        <v>62.808362028725902</v>
      </c>
      <c r="P190" s="3">
        <v>27.707277742518599</v>
      </c>
      <c r="Q190" s="3">
        <v>4.5163750164398797</v>
      </c>
      <c r="R190" s="3">
        <v>1.6530222757228099</v>
      </c>
    </row>
    <row r="191" spans="1:18" x14ac:dyDescent="0.25">
      <c r="A191" s="4">
        <v>43228</v>
      </c>
      <c r="B191" s="3">
        <v>1286</v>
      </c>
      <c r="C191" s="3">
        <v>1350</v>
      </c>
      <c r="D191" s="3">
        <v>1273.1500000000001</v>
      </c>
      <c r="E191" s="3">
        <v>1330.85</v>
      </c>
      <c r="F191" s="3">
        <v>4.4560000000000004</v>
      </c>
      <c r="G191">
        <v>404</v>
      </c>
      <c r="H191" s="3">
        <v>0.59381799999999996</v>
      </c>
      <c r="I191" s="3">
        <v>9739.6640267250004</v>
      </c>
      <c r="J191" s="3">
        <v>133.399953797715</v>
      </c>
      <c r="K191" s="3">
        <v>60.105058050436902</v>
      </c>
      <c r="L191" s="3">
        <v>35216.32</v>
      </c>
      <c r="M191" s="3">
        <v>16.461484163214401</v>
      </c>
      <c r="N191" s="3">
        <v>9.6173621006242094</v>
      </c>
      <c r="O191" s="3">
        <v>63.433195396156997</v>
      </c>
      <c r="P191" s="3">
        <v>27.985499172883301</v>
      </c>
      <c r="Q191" s="3">
        <v>4.5617924185101799</v>
      </c>
      <c r="R191" s="3">
        <v>1.66964533670742</v>
      </c>
    </row>
    <row r="192" spans="1:18" x14ac:dyDescent="0.25">
      <c r="A192" s="4">
        <v>43227</v>
      </c>
      <c r="B192" s="3">
        <v>1310.85</v>
      </c>
      <c r="C192" s="3">
        <v>1360.55</v>
      </c>
      <c r="D192" s="3">
        <v>1310.85</v>
      </c>
      <c r="E192" s="3">
        <v>1325.8</v>
      </c>
      <c r="F192" s="3">
        <v>2.4870000000000001</v>
      </c>
      <c r="G192">
        <v>136</v>
      </c>
      <c r="H192" s="3">
        <v>0.33063559999999997</v>
      </c>
      <c r="I192" s="3">
        <v>9702.7062153000006</v>
      </c>
      <c r="J192" s="3">
        <v>132.89375868430801</v>
      </c>
      <c r="K192" s="3">
        <v>59.876985357680603</v>
      </c>
      <c r="L192" s="3">
        <v>35208.14</v>
      </c>
      <c r="M192" s="3">
        <v>16.399019952353498</v>
      </c>
      <c r="N192" s="3">
        <v>9.5808683720987204</v>
      </c>
      <c r="O192" s="3">
        <v>63.195051358004001</v>
      </c>
      <c r="P192" s="3">
        <v>27.879460061687698</v>
      </c>
      <c r="Q192" s="3">
        <v>4.54448238979659</v>
      </c>
      <c r="R192" s="3">
        <v>1.66330975497367</v>
      </c>
    </row>
    <row r="193" spans="1:18" x14ac:dyDescent="0.25">
      <c r="A193" s="4">
        <v>43224</v>
      </c>
      <c r="B193" s="3">
        <v>1320.15</v>
      </c>
      <c r="C193" s="3">
        <v>1360</v>
      </c>
      <c r="D193" s="3">
        <v>1295.8</v>
      </c>
      <c r="E193" s="3">
        <v>1306.95</v>
      </c>
      <c r="F193" s="3">
        <v>3.6760000000000002</v>
      </c>
      <c r="G193">
        <v>303</v>
      </c>
      <c r="H193" s="3">
        <v>0.49205789999999999</v>
      </c>
      <c r="I193" s="3">
        <v>9564.754780575</v>
      </c>
      <c r="J193" s="3">
        <v>131.00429771643999</v>
      </c>
      <c r="K193" s="3">
        <v>59.025664514421997</v>
      </c>
      <c r="L193" s="3">
        <v>34915.379999999997</v>
      </c>
      <c r="M193" s="3">
        <v>16.165861462308399</v>
      </c>
      <c r="N193" s="3">
        <v>9.4446492072065293</v>
      </c>
      <c r="O193" s="3">
        <v>62.306137473017102</v>
      </c>
      <c r="P193" s="3">
        <v>27.483650706036801</v>
      </c>
      <c r="Q193" s="3">
        <v>4.47986970836073</v>
      </c>
      <c r="R193" s="3">
        <v>1.6396610984030999</v>
      </c>
    </row>
    <row r="194" spans="1:18" x14ac:dyDescent="0.25">
      <c r="A194" s="4">
        <v>43223</v>
      </c>
      <c r="B194" s="3">
        <v>1210.3499999999999</v>
      </c>
      <c r="C194" s="3">
        <v>1399</v>
      </c>
      <c r="D194" s="3">
        <v>1195</v>
      </c>
      <c r="E194" s="3">
        <v>1324.7</v>
      </c>
      <c r="F194" s="3">
        <v>4.0880000000000001</v>
      </c>
      <c r="G194">
        <v>462</v>
      </c>
      <c r="H194" s="3">
        <v>0.53553519999999999</v>
      </c>
      <c r="I194" s="3">
        <v>9694.6559989500001</v>
      </c>
      <c r="J194" s="3">
        <v>132.78349836257601</v>
      </c>
      <c r="K194" s="3">
        <v>59.827306157278301</v>
      </c>
      <c r="L194" s="3">
        <v>35103.14</v>
      </c>
      <c r="M194" s="3">
        <v>16.3854138866214</v>
      </c>
      <c r="N194" s="3">
        <v>9.5729192431129704</v>
      </c>
      <c r="O194" s="3">
        <v>63.143178399198398</v>
      </c>
      <c r="P194" s="3">
        <v>27.856362433506401</v>
      </c>
      <c r="Q194" s="3">
        <v>4.5407118884926501</v>
      </c>
      <c r="R194" s="3">
        <v>1.6619297272692799</v>
      </c>
    </row>
    <row r="195" spans="1:18" x14ac:dyDescent="0.25">
      <c r="A195" s="4">
        <v>43222</v>
      </c>
      <c r="B195" s="3">
        <v>1300.7</v>
      </c>
      <c r="C195" s="3">
        <v>1307.05</v>
      </c>
      <c r="D195" s="3">
        <v>1213</v>
      </c>
      <c r="E195" s="3">
        <v>1237.45</v>
      </c>
      <c r="F195" s="3">
        <v>1.091</v>
      </c>
      <c r="G195">
        <v>131</v>
      </c>
      <c r="H195" s="3">
        <v>0.13677919999999999</v>
      </c>
      <c r="I195" s="3">
        <v>9056.1274748249998</v>
      </c>
      <c r="J195" s="3">
        <v>124.037850116078</v>
      </c>
      <c r="K195" s="3">
        <v>55.886842307182</v>
      </c>
      <c r="L195" s="3">
        <v>35176.42</v>
      </c>
      <c r="M195" s="3">
        <v>15.3062054910543</v>
      </c>
      <c r="N195" s="3">
        <v>8.942408784925</v>
      </c>
      <c r="O195" s="3">
        <v>59.028709621208698</v>
      </c>
      <c r="P195" s="3">
        <v>26.0243005618598</v>
      </c>
      <c r="Q195" s="3">
        <v>4.2416425805202902</v>
      </c>
      <c r="R195" s="3">
        <v>1.5524684388989001</v>
      </c>
    </row>
    <row r="196" spans="1:18" x14ac:dyDescent="0.25">
      <c r="A196" s="4">
        <v>43220</v>
      </c>
      <c r="B196" s="3">
        <v>1183</v>
      </c>
      <c r="C196" s="3">
        <v>1300</v>
      </c>
      <c r="D196" s="3">
        <v>1177.1500000000001</v>
      </c>
      <c r="E196" s="3">
        <v>1254.7</v>
      </c>
      <c r="F196" s="3">
        <v>4.0529999999999999</v>
      </c>
      <c r="G196">
        <v>313</v>
      </c>
      <c r="H196" s="3">
        <v>0.50277229999999995</v>
      </c>
      <c r="I196" s="3">
        <v>9182.3695039499999</v>
      </c>
      <c r="J196" s="3">
        <v>125.766932434154</v>
      </c>
      <c r="K196" s="3">
        <v>56.665902495309901</v>
      </c>
      <c r="L196" s="3">
        <v>35160.36</v>
      </c>
      <c r="M196" s="3">
        <v>15.5195733400347</v>
      </c>
      <c r="N196" s="3">
        <v>9.0670655803833604</v>
      </c>
      <c r="O196" s="3">
        <v>59.842171929751103</v>
      </c>
      <c r="P196" s="3">
        <v>26.386513367428901</v>
      </c>
      <c r="Q196" s="3">
        <v>4.3007708964231304</v>
      </c>
      <c r="R196" s="3">
        <v>1.57410978244491</v>
      </c>
    </row>
    <row r="197" spans="1:18" x14ac:dyDescent="0.25">
      <c r="A197" s="4">
        <v>43217</v>
      </c>
      <c r="B197" s="3">
        <v>1149.7</v>
      </c>
      <c r="C197" s="3">
        <v>1192.6500000000001</v>
      </c>
      <c r="D197" s="3">
        <v>1149.7</v>
      </c>
      <c r="E197" s="3">
        <v>1180.3499999999999</v>
      </c>
      <c r="F197" s="3">
        <v>2.964</v>
      </c>
      <c r="G197">
        <v>205</v>
      </c>
      <c r="H197" s="3">
        <v>0.3490182</v>
      </c>
      <c r="I197" s="3">
        <v>8638.2480624750006</v>
      </c>
      <c r="J197" s="3">
        <v>118.314337051609</v>
      </c>
      <c r="K197" s="3">
        <v>53.308040177205001</v>
      </c>
      <c r="L197" s="3">
        <v>34969.699999999997</v>
      </c>
      <c r="M197" s="3">
        <v>14.5999269880529</v>
      </c>
      <c r="N197" s="3">
        <v>8.5297767257555606</v>
      </c>
      <c r="O197" s="3">
        <v>56.336031486845201</v>
      </c>
      <c r="P197" s="3">
        <v>24.825323680816599</v>
      </c>
      <c r="Q197" s="3">
        <v>4.0459192855607302</v>
      </c>
      <c r="R197" s="3">
        <v>1.4808324553350201</v>
      </c>
    </row>
    <row r="198" spans="1:18" x14ac:dyDescent="0.25">
      <c r="A198" s="4">
        <v>43216</v>
      </c>
      <c r="B198" s="3">
        <v>1087.95</v>
      </c>
      <c r="C198" s="3">
        <v>1132.45</v>
      </c>
      <c r="D198" s="3">
        <v>1081.25</v>
      </c>
      <c r="E198" s="3">
        <v>1116.5</v>
      </c>
      <c r="F198" s="3">
        <v>0.17</v>
      </c>
      <c r="G198">
        <v>80</v>
      </c>
      <c r="H198" s="3">
        <v>1.8726900000000001E-2</v>
      </c>
      <c r="I198" s="3">
        <v>8170.9695952499997</v>
      </c>
      <c r="J198" s="3">
        <v>111.914226558327</v>
      </c>
      <c r="K198" s="3">
        <v>50.424388408395203</v>
      </c>
      <c r="L198" s="3">
        <v>34713.599999999999</v>
      </c>
      <c r="M198" s="3">
        <v>13.810156718059099</v>
      </c>
      <c r="N198" s="3">
        <v>8.0683659205372003</v>
      </c>
      <c r="O198" s="3">
        <v>53.325042014356498</v>
      </c>
      <c r="P198" s="3">
        <v>23.484611354115899</v>
      </c>
      <c r="Q198" s="3">
        <v>3.8270588235087502</v>
      </c>
      <c r="R198" s="3">
        <v>1.40072811994878</v>
      </c>
    </row>
    <row r="199" spans="1:18" x14ac:dyDescent="0.25">
      <c r="A199" s="4">
        <v>43215</v>
      </c>
      <c r="B199" s="3">
        <v>1082.8499999999999</v>
      </c>
      <c r="C199" s="3">
        <v>1150</v>
      </c>
      <c r="D199" s="3">
        <v>1082.8499999999999</v>
      </c>
      <c r="E199" s="3">
        <v>1096.95</v>
      </c>
      <c r="F199" s="3">
        <v>1.2969999999999999</v>
      </c>
      <c r="G199">
        <v>310</v>
      </c>
      <c r="H199" s="3">
        <v>0.14438019999999999</v>
      </c>
      <c r="I199" s="3">
        <v>8027.8952955750001</v>
      </c>
      <c r="J199" s="3">
        <v>109.954599931175</v>
      </c>
      <c r="K199" s="3">
        <v>49.541453528516897</v>
      </c>
      <c r="L199" s="3">
        <v>34501.269999999997</v>
      </c>
      <c r="M199" s="3">
        <v>13.568339822547999</v>
      </c>
      <c r="N199" s="3">
        <v>7.9270882190177199</v>
      </c>
      <c r="O199" s="3">
        <v>52.403118064675198</v>
      </c>
      <c r="P199" s="3">
        <v>23.0741035078042</v>
      </c>
      <c r="Q199" s="3">
        <v>3.76004673215219</v>
      </c>
      <c r="R199" s="3">
        <v>1.3762012639299801</v>
      </c>
    </row>
    <row r="200" spans="1:18" x14ac:dyDescent="0.25">
      <c r="A200" s="4">
        <v>43214</v>
      </c>
      <c r="B200" s="3">
        <v>1102.0999999999999</v>
      </c>
      <c r="C200" s="3">
        <v>1106.95</v>
      </c>
      <c r="D200" s="3">
        <v>1070.0999999999999</v>
      </c>
      <c r="E200" s="3">
        <v>1074.5</v>
      </c>
      <c r="F200" s="3">
        <v>0.54200000000000004</v>
      </c>
      <c r="G200">
        <v>150</v>
      </c>
      <c r="H200" s="3">
        <v>5.9077400000000002E-2</v>
      </c>
      <c r="I200" s="3">
        <v>7863.5976982499997</v>
      </c>
      <c r="J200" s="3">
        <v>107.704287001274</v>
      </c>
      <c r="K200" s="3">
        <v>48.527546211214201</v>
      </c>
      <c r="L200" s="3">
        <v>34616.639999999999</v>
      </c>
      <c r="M200" s="3">
        <v>13.290652390107001</v>
      </c>
      <c r="N200" s="3">
        <v>7.7648537228994403</v>
      </c>
      <c r="O200" s="3">
        <v>51.344438132688097</v>
      </c>
      <c r="P200" s="3">
        <v>22.6027019144693</v>
      </c>
      <c r="Q200" s="3">
        <v>3.68309422826704</v>
      </c>
      <c r="R200" s="3">
        <v>1.34803615305416</v>
      </c>
    </row>
    <row r="201" spans="1:18" x14ac:dyDescent="0.25">
      <c r="A201" s="4">
        <v>43213</v>
      </c>
      <c r="B201" s="3">
        <v>1088.5</v>
      </c>
      <c r="C201" s="3">
        <v>1102</v>
      </c>
      <c r="D201" s="3">
        <v>1066</v>
      </c>
      <c r="E201" s="3">
        <v>1075.05</v>
      </c>
      <c r="F201" s="3">
        <v>0.32400000000000001</v>
      </c>
      <c r="G201">
        <v>77</v>
      </c>
      <c r="H201" s="3">
        <v>3.5270000000000003E-2</v>
      </c>
      <c r="I201" s="3">
        <v>7867.6228064249999</v>
      </c>
      <c r="J201" s="3">
        <v>107.75941716214</v>
      </c>
      <c r="K201" s="3">
        <v>48.552385811415398</v>
      </c>
      <c r="L201" s="3">
        <v>34450.769999999997</v>
      </c>
      <c r="M201" s="3">
        <v>13.297455422973</v>
      </c>
      <c r="N201" s="3">
        <v>7.76882828739231</v>
      </c>
      <c r="O201" s="3">
        <v>51.370374612090899</v>
      </c>
      <c r="P201" s="3">
        <v>22.614250728559899</v>
      </c>
      <c r="Q201" s="3">
        <v>3.68497947891901</v>
      </c>
      <c r="R201" s="3">
        <v>1.3487261669063499</v>
      </c>
    </row>
    <row r="202" spans="1:18" x14ac:dyDescent="0.25">
      <c r="A202" s="4">
        <v>43210</v>
      </c>
      <c r="B202" s="3">
        <v>1087.6500000000001</v>
      </c>
      <c r="C202" s="3">
        <v>1107</v>
      </c>
      <c r="D202" s="3">
        <v>1080.8</v>
      </c>
      <c r="E202" s="3">
        <v>1086.3</v>
      </c>
      <c r="F202" s="3">
        <v>0.54100000000000004</v>
      </c>
      <c r="G202">
        <v>121</v>
      </c>
      <c r="H202" s="3">
        <v>5.9453300000000001E-2</v>
      </c>
      <c r="I202" s="3">
        <v>7949.9545645500002</v>
      </c>
      <c r="J202" s="3">
        <v>108.887079543493</v>
      </c>
      <c r="K202" s="3">
        <v>49.0604685428032</v>
      </c>
      <c r="L202" s="3">
        <v>34415.58</v>
      </c>
      <c r="M202" s="3">
        <v>13.436608367960201</v>
      </c>
      <c r="N202" s="3">
        <v>7.8501261974738599</v>
      </c>
      <c r="O202" s="3">
        <v>51.900893508966398</v>
      </c>
      <c r="P202" s="3">
        <v>22.850476471322398</v>
      </c>
      <c r="Q202" s="3">
        <v>3.7235414240730398</v>
      </c>
      <c r="R202" s="3">
        <v>1.3628400866102699</v>
      </c>
    </row>
    <row r="203" spans="1:18" x14ac:dyDescent="0.25">
      <c r="A203" s="4">
        <v>43209</v>
      </c>
      <c r="B203" s="3">
        <v>1146.05</v>
      </c>
      <c r="C203" s="3">
        <v>1146.05</v>
      </c>
      <c r="D203" s="3">
        <v>1080.05</v>
      </c>
      <c r="E203" s="3">
        <v>1096.75</v>
      </c>
      <c r="F203" s="3">
        <v>0.435</v>
      </c>
      <c r="G203">
        <v>112</v>
      </c>
      <c r="H203" s="3">
        <v>4.84068E-2</v>
      </c>
      <c r="I203" s="3">
        <v>8026.4316198750003</v>
      </c>
      <c r="J203" s="3">
        <v>109.934552599951</v>
      </c>
      <c r="K203" s="3">
        <v>49.532420946625599</v>
      </c>
      <c r="L203" s="3">
        <v>34427.29</v>
      </c>
      <c r="M203" s="3">
        <v>13.565865992414899</v>
      </c>
      <c r="N203" s="3">
        <v>7.9256429228384899</v>
      </c>
      <c r="O203" s="3">
        <v>52.393686617619601</v>
      </c>
      <c r="P203" s="3">
        <v>23.069903939044</v>
      </c>
      <c r="Q203" s="3">
        <v>3.7593611864605601</v>
      </c>
      <c r="R203" s="3">
        <v>1.3759503498019101</v>
      </c>
    </row>
    <row r="204" spans="1:18" x14ac:dyDescent="0.25">
      <c r="A204" s="4">
        <v>43208</v>
      </c>
      <c r="B204" s="3">
        <v>1111</v>
      </c>
      <c r="C204" s="3">
        <v>1120</v>
      </c>
      <c r="D204" s="3">
        <v>1105.45</v>
      </c>
      <c r="E204" s="3">
        <v>1115.9000000000001</v>
      </c>
      <c r="F204" s="3">
        <v>9.0999999999999998E-2</v>
      </c>
      <c r="G204">
        <v>38</v>
      </c>
      <c r="H204" s="3">
        <v>1.01253E-2</v>
      </c>
      <c r="I204" s="3">
        <v>8166.5785681500001</v>
      </c>
      <c r="J204" s="3">
        <v>111.854084564655</v>
      </c>
      <c r="K204" s="3">
        <v>50.397290662721197</v>
      </c>
      <c r="L204" s="3">
        <v>34331.68</v>
      </c>
      <c r="M204" s="3">
        <v>13.802735227659699</v>
      </c>
      <c r="N204" s="3">
        <v>8.0640300319995202</v>
      </c>
      <c r="O204" s="3">
        <v>53.296747673189799</v>
      </c>
      <c r="P204" s="3">
        <v>23.4720126478352</v>
      </c>
      <c r="Q204" s="3">
        <v>3.8250021864338701</v>
      </c>
      <c r="R204" s="3">
        <v>1.39997537756458</v>
      </c>
    </row>
    <row r="205" spans="1:18" x14ac:dyDescent="0.25">
      <c r="A205" s="4">
        <v>43207</v>
      </c>
      <c r="B205" s="3">
        <v>1080.8499999999999</v>
      </c>
      <c r="C205" s="3">
        <v>1126.55</v>
      </c>
      <c r="D205" s="3">
        <v>1080.8499999999999</v>
      </c>
      <c r="E205" s="3">
        <v>1109.8499999999999</v>
      </c>
      <c r="F205" s="3">
        <v>0.219</v>
      </c>
      <c r="G205">
        <v>102</v>
      </c>
      <c r="H205" s="3">
        <v>2.4257600000000001E-2</v>
      </c>
      <c r="I205" s="3">
        <v>8122.3023782250002</v>
      </c>
      <c r="J205" s="3">
        <v>111.247652795127</v>
      </c>
      <c r="K205" s="3">
        <v>50.124055060508198</v>
      </c>
      <c r="L205" s="3">
        <v>34395.06</v>
      </c>
      <c r="M205" s="3">
        <v>13.727901866133299</v>
      </c>
      <c r="N205" s="3">
        <v>8.0203098225778895</v>
      </c>
      <c r="O205" s="3">
        <v>53.011446399759002</v>
      </c>
      <c r="P205" s="3">
        <v>23.344975692838499</v>
      </c>
      <c r="Q205" s="3">
        <v>3.8042644292621399</v>
      </c>
      <c r="R205" s="3">
        <v>1.39238522519047</v>
      </c>
    </row>
    <row r="206" spans="1:18" x14ac:dyDescent="0.25">
      <c r="A206" s="4">
        <v>43206</v>
      </c>
      <c r="B206" s="3">
        <v>1114.3499999999999</v>
      </c>
      <c r="C206" s="3">
        <v>1122</v>
      </c>
      <c r="D206" s="3">
        <v>1092.75</v>
      </c>
      <c r="E206" s="3">
        <v>1107.25</v>
      </c>
      <c r="F206" s="3">
        <v>8.8999999999999996E-2</v>
      </c>
      <c r="G206">
        <v>23</v>
      </c>
      <c r="H206" s="3">
        <v>9.8522999999999996E-3</v>
      </c>
      <c r="I206" s="3">
        <v>8103.2745941249996</v>
      </c>
      <c r="J206" s="3">
        <v>110.987037489214</v>
      </c>
      <c r="K206" s="3">
        <v>50.0066314959209</v>
      </c>
      <c r="L206" s="3">
        <v>34305.43</v>
      </c>
      <c r="M206" s="3">
        <v>13.695742074402901</v>
      </c>
      <c r="N206" s="3">
        <v>8.0015209722479295</v>
      </c>
      <c r="O206" s="3">
        <v>52.888837588036701</v>
      </c>
      <c r="P206" s="3">
        <v>23.290381298955602</v>
      </c>
      <c r="Q206" s="3">
        <v>3.7953523352709899</v>
      </c>
      <c r="R206" s="3">
        <v>1.3891233415255599</v>
      </c>
    </row>
    <row r="207" spans="1:18" x14ac:dyDescent="0.25">
      <c r="A207" s="4">
        <v>43203</v>
      </c>
      <c r="B207" s="3">
        <v>1108.75</v>
      </c>
      <c r="C207" s="3">
        <v>1120.4000000000001</v>
      </c>
      <c r="D207" s="3">
        <v>1108.1500000000001</v>
      </c>
      <c r="E207" s="3">
        <v>1112.6500000000001</v>
      </c>
      <c r="F207" s="3">
        <v>33.179000000000002</v>
      </c>
      <c r="G207">
        <v>60</v>
      </c>
      <c r="H207" s="3">
        <v>3.6961694999999999</v>
      </c>
      <c r="I207" s="3">
        <v>8142.7938380249998</v>
      </c>
      <c r="J207" s="3">
        <v>111.52831543226399</v>
      </c>
      <c r="K207" s="3">
        <v>50.250511206986999</v>
      </c>
      <c r="L207" s="3">
        <v>34192.65</v>
      </c>
      <c r="M207" s="3">
        <v>13.7625354879968</v>
      </c>
      <c r="N207" s="3">
        <v>8.0405439690870697</v>
      </c>
      <c r="O207" s="3">
        <v>53.143486658536901</v>
      </c>
      <c r="P207" s="3">
        <v>23.4037696554816</v>
      </c>
      <c r="Q207" s="3">
        <v>3.8138620689449301</v>
      </c>
      <c r="R207" s="3">
        <v>1.3958980229834399</v>
      </c>
    </row>
    <row r="208" spans="1:18" x14ac:dyDescent="0.25">
      <c r="A208" s="4">
        <v>43202</v>
      </c>
      <c r="B208" s="3">
        <v>1113</v>
      </c>
      <c r="C208" s="3">
        <v>1123.1500000000001</v>
      </c>
      <c r="D208" s="3">
        <v>1096.0999999999999</v>
      </c>
      <c r="E208" s="3">
        <v>1113.0999999999999</v>
      </c>
      <c r="F208" s="3">
        <v>0.20200000000000001</v>
      </c>
      <c r="G208">
        <v>68</v>
      </c>
      <c r="H208" s="3">
        <v>2.2413700000000002E-2</v>
      </c>
      <c r="I208" s="3">
        <v>8146.0871083499997</v>
      </c>
      <c r="J208" s="3">
        <v>111.573421927518</v>
      </c>
      <c r="K208" s="3">
        <v>50.270834516242502</v>
      </c>
      <c r="L208" s="3">
        <v>34101.129999999997</v>
      </c>
      <c r="M208" s="3">
        <v>13.7681016057963</v>
      </c>
      <c r="N208" s="3">
        <v>8.0437958854903293</v>
      </c>
      <c r="O208" s="3">
        <v>53.1647074144119</v>
      </c>
      <c r="P208" s="3">
        <v>23.413218685192099</v>
      </c>
      <c r="Q208" s="3">
        <v>3.8154045467510902</v>
      </c>
      <c r="R208" s="3">
        <v>1.3964625797715999</v>
      </c>
    </row>
    <row r="209" spans="1:18" x14ac:dyDescent="0.25">
      <c r="A209" s="4">
        <v>43201</v>
      </c>
      <c r="B209" s="3">
        <v>1111.0999999999999</v>
      </c>
      <c r="C209" s="3">
        <v>1123.25</v>
      </c>
      <c r="D209" s="3">
        <v>1111.0999999999999</v>
      </c>
      <c r="E209" s="3">
        <v>1115.45</v>
      </c>
      <c r="F209" s="3">
        <v>0.14699999999999999</v>
      </c>
      <c r="G209">
        <v>18</v>
      </c>
      <c r="H209" s="3">
        <v>1.6400100000000001E-2</v>
      </c>
      <c r="I209" s="3">
        <v>8163.2852978250003</v>
      </c>
      <c r="J209" s="3">
        <v>111.80897806940099</v>
      </c>
      <c r="K209" s="3">
        <v>50.376967353465702</v>
      </c>
      <c r="L209" s="3">
        <v>33940.44</v>
      </c>
      <c r="M209" s="3">
        <v>13.797169109860301</v>
      </c>
      <c r="N209" s="3">
        <v>8.0607781155962606</v>
      </c>
      <c r="O209" s="3">
        <v>53.275526917314799</v>
      </c>
      <c r="P209" s="3">
        <v>23.462563618124701</v>
      </c>
      <c r="Q209" s="3">
        <v>3.82345970862771</v>
      </c>
      <c r="R209" s="3">
        <v>1.39941082077642</v>
      </c>
    </row>
    <row r="210" spans="1:18" x14ac:dyDescent="0.25">
      <c r="A210" s="4">
        <v>43200</v>
      </c>
      <c r="B210" s="3">
        <v>1120.3499999999999</v>
      </c>
      <c r="C210" s="3">
        <v>1132.7</v>
      </c>
      <c r="D210" s="3">
        <v>1117.6500000000001</v>
      </c>
      <c r="E210" s="3">
        <v>1123.8499999999999</v>
      </c>
      <c r="F210" s="3">
        <v>0.125</v>
      </c>
      <c r="G210">
        <v>19</v>
      </c>
      <c r="H210" s="3">
        <v>1.40527E-2</v>
      </c>
      <c r="I210" s="3">
        <v>8224.7596772249999</v>
      </c>
      <c r="J210" s="3">
        <v>112.65096598081099</v>
      </c>
      <c r="K210" s="3">
        <v>50.756335792901901</v>
      </c>
      <c r="L210" s="3">
        <v>33880.25</v>
      </c>
      <c r="M210" s="3">
        <v>13.901069975450699</v>
      </c>
      <c r="N210" s="3">
        <v>8.1214805551238101</v>
      </c>
      <c r="O210" s="3">
        <v>53.671647693648502</v>
      </c>
      <c r="P210" s="3">
        <v>23.638945506054</v>
      </c>
      <c r="Q210" s="3">
        <v>3.8522526276760498</v>
      </c>
      <c r="R210" s="3">
        <v>1.40994921415534</v>
      </c>
    </row>
    <row r="211" spans="1:18" x14ac:dyDescent="0.25">
      <c r="A211" s="4">
        <v>43199</v>
      </c>
      <c r="B211" s="3">
        <v>1139</v>
      </c>
      <c r="C211" s="3">
        <v>1139</v>
      </c>
      <c r="D211" s="3">
        <v>1111</v>
      </c>
      <c r="E211" s="3">
        <v>1116.55</v>
      </c>
      <c r="F211" s="3">
        <v>0.39900000000000002</v>
      </c>
      <c r="G211">
        <v>122</v>
      </c>
      <c r="H211" s="3">
        <v>4.5178700000000002E-2</v>
      </c>
      <c r="I211" s="3">
        <v>8171.3355141749998</v>
      </c>
      <c r="J211" s="3">
        <v>111.91923839113301</v>
      </c>
      <c r="K211" s="3">
        <v>50.426646553868103</v>
      </c>
      <c r="L211" s="3">
        <v>33788.54</v>
      </c>
      <c r="M211" s="3">
        <v>13.810775175592299</v>
      </c>
      <c r="N211" s="3">
        <v>8.0687272445820106</v>
      </c>
      <c r="O211" s="3">
        <v>53.327399876120403</v>
      </c>
      <c r="P211" s="3">
        <v>23.485661246305899</v>
      </c>
      <c r="Q211" s="3">
        <v>3.82723020993165</v>
      </c>
      <c r="R211" s="3">
        <v>1.4007908484808</v>
      </c>
    </row>
    <row r="212" spans="1:18" x14ac:dyDescent="0.25">
      <c r="A212" s="4">
        <v>43196</v>
      </c>
      <c r="B212" s="3">
        <v>1147</v>
      </c>
      <c r="C212" s="3">
        <v>1153.8499999999999</v>
      </c>
      <c r="D212" s="3">
        <v>1137.75</v>
      </c>
      <c r="E212" s="3">
        <v>1141.8499999999999</v>
      </c>
      <c r="F212" s="3">
        <v>1.1479999999999999</v>
      </c>
      <c r="G212">
        <v>100</v>
      </c>
      <c r="H212" s="3">
        <v>0.13169239999999999</v>
      </c>
      <c r="I212" s="3">
        <v>8356.490490225</v>
      </c>
      <c r="J212" s="3">
        <v>114.455225790977</v>
      </c>
      <c r="K212" s="3">
        <v>51.569268163122402</v>
      </c>
      <c r="L212" s="3">
        <v>33626.97</v>
      </c>
      <c r="M212" s="3">
        <v>14.1237146874301</v>
      </c>
      <c r="N212" s="3">
        <v>8.2515572112542799</v>
      </c>
      <c r="O212" s="3">
        <v>54.5204779286492</v>
      </c>
      <c r="P212" s="3">
        <v>24.016906694473899</v>
      </c>
      <c r="Q212" s="3">
        <v>3.9139517399224899</v>
      </c>
      <c r="R212" s="3">
        <v>1.43253148568161</v>
      </c>
    </row>
    <row r="213" spans="1:18" x14ac:dyDescent="0.25">
      <c r="A213" s="4">
        <v>43195</v>
      </c>
      <c r="B213" s="3">
        <v>1170</v>
      </c>
      <c r="C213" s="3">
        <v>1173.2</v>
      </c>
      <c r="D213" s="3">
        <v>1134.05</v>
      </c>
      <c r="E213" s="3">
        <v>1147.7</v>
      </c>
      <c r="F213" s="3">
        <v>0.54900000000000004</v>
      </c>
      <c r="G213">
        <v>61</v>
      </c>
      <c r="H213" s="3">
        <v>6.3017100000000006E-2</v>
      </c>
      <c r="I213" s="3">
        <v>8399.3030044499992</v>
      </c>
      <c r="J213" s="3">
        <v>115.04161022928101</v>
      </c>
      <c r="K213" s="3">
        <v>51.833471183443997</v>
      </c>
      <c r="L213" s="3">
        <v>33596.800000000003</v>
      </c>
      <c r="M213" s="3">
        <v>14.1960742188234</v>
      </c>
      <c r="N213" s="3">
        <v>8.2938321244966797</v>
      </c>
      <c r="O213" s="3">
        <v>54.796347755024499</v>
      </c>
      <c r="P213" s="3">
        <v>24.1397440807104</v>
      </c>
      <c r="Q213" s="3">
        <v>3.9340039514025902</v>
      </c>
      <c r="R213" s="3">
        <v>1.43987072392765</v>
      </c>
    </row>
    <row r="214" spans="1:18" x14ac:dyDescent="0.25">
      <c r="A214" s="4">
        <v>43194</v>
      </c>
      <c r="B214" s="3">
        <v>1132.0999999999999</v>
      </c>
      <c r="C214" s="3">
        <v>1154.4000000000001</v>
      </c>
      <c r="D214" s="3">
        <v>1132.0999999999999</v>
      </c>
      <c r="E214" s="3">
        <v>1146.45</v>
      </c>
      <c r="F214" s="3">
        <v>0.14899999999999999</v>
      </c>
      <c r="G214">
        <v>15</v>
      </c>
      <c r="H214" s="3">
        <v>1.70872E-2</v>
      </c>
      <c r="I214" s="3">
        <v>8390.1550313250009</v>
      </c>
      <c r="J214" s="3">
        <v>114.91631440913</v>
      </c>
      <c r="K214" s="3">
        <v>51.7770175466231</v>
      </c>
      <c r="L214" s="3">
        <v>33019.07</v>
      </c>
      <c r="M214" s="3">
        <v>14.180612780491501</v>
      </c>
      <c r="N214" s="3">
        <v>8.2847990233765092</v>
      </c>
      <c r="O214" s="3">
        <v>54.737401210927203</v>
      </c>
      <c r="P214" s="3">
        <v>24.113496775959</v>
      </c>
      <c r="Q214" s="3">
        <v>3.9297192908299201</v>
      </c>
      <c r="R214" s="3">
        <v>1.43830251062721</v>
      </c>
    </row>
    <row r="215" spans="1:18" x14ac:dyDescent="0.25">
      <c r="A215" s="4">
        <v>43193</v>
      </c>
      <c r="B215" s="3">
        <v>1140.2</v>
      </c>
      <c r="C215" s="3">
        <v>1140.2</v>
      </c>
      <c r="D215" s="3">
        <v>1120</v>
      </c>
      <c r="E215" s="3">
        <v>1132.0999999999999</v>
      </c>
      <c r="F215" s="3">
        <v>0.51400000000000001</v>
      </c>
      <c r="G215">
        <v>51</v>
      </c>
      <c r="H215" s="3">
        <v>5.79748E-2</v>
      </c>
      <c r="I215" s="3">
        <v>8285.1362998500008</v>
      </c>
      <c r="J215" s="3">
        <v>113.477918393804</v>
      </c>
      <c r="K215" s="3">
        <v>51.128929795919603</v>
      </c>
      <c r="L215" s="3">
        <v>33370.629999999997</v>
      </c>
      <c r="M215" s="3">
        <v>14.003115468441299</v>
      </c>
      <c r="N215" s="3">
        <v>8.1810990225169409</v>
      </c>
      <c r="O215" s="3">
        <v>54.060694884690498</v>
      </c>
      <c r="P215" s="3">
        <v>23.8121777174131</v>
      </c>
      <c r="Q215" s="3">
        <v>3.8805313874556702</v>
      </c>
      <c r="R215" s="3">
        <v>1.4202994219382199</v>
      </c>
    </row>
    <row r="216" spans="1:18" x14ac:dyDescent="0.25">
      <c r="A216" s="4">
        <v>43192</v>
      </c>
      <c r="B216" s="3">
        <v>1110.0999999999999</v>
      </c>
      <c r="C216" s="3">
        <v>1152.0999999999999</v>
      </c>
      <c r="D216" s="3">
        <v>1110.0999999999999</v>
      </c>
      <c r="E216" s="3">
        <v>1131.8499999999999</v>
      </c>
      <c r="F216" s="3">
        <v>0.441</v>
      </c>
      <c r="G216">
        <v>58</v>
      </c>
      <c r="H216" s="3">
        <v>4.9631500000000002E-2</v>
      </c>
      <c r="I216" s="3">
        <v>8283.3067052250008</v>
      </c>
      <c r="J216" s="3">
        <v>113.45285922977401</v>
      </c>
      <c r="K216" s="3">
        <v>51.117639068555498</v>
      </c>
      <c r="L216" s="3">
        <v>33255.360000000001</v>
      </c>
      <c r="M216" s="3">
        <v>14.0000231807749</v>
      </c>
      <c r="N216" s="3">
        <v>8.1792924022929103</v>
      </c>
      <c r="O216" s="3">
        <v>54.048905575870997</v>
      </c>
      <c r="P216" s="3">
        <v>23.8069282564629</v>
      </c>
      <c r="Q216" s="3">
        <v>3.8796744553411302</v>
      </c>
      <c r="R216" s="3">
        <v>1.4199857792781301</v>
      </c>
    </row>
    <row r="217" spans="1:18" x14ac:dyDescent="0.25">
      <c r="A217" s="4">
        <v>43187</v>
      </c>
      <c r="B217" s="3">
        <v>1118.05</v>
      </c>
      <c r="C217" s="3">
        <v>1140.8</v>
      </c>
      <c r="D217" s="3">
        <v>1075.0999999999999</v>
      </c>
      <c r="E217" s="3">
        <v>1125.2</v>
      </c>
      <c r="F217" s="3">
        <v>0.63500000000000001</v>
      </c>
      <c r="G217">
        <v>105</v>
      </c>
      <c r="H217" s="3">
        <v>7.1677099999999994E-2</v>
      </c>
      <c r="I217" s="3">
        <v>8234.6394882000004</v>
      </c>
      <c r="J217" s="3">
        <v>91.372134309047695</v>
      </c>
      <c r="K217" s="3">
        <v>44.5985923244818</v>
      </c>
      <c r="L217" s="3">
        <v>32968.68</v>
      </c>
      <c r="M217" s="3">
        <v>13.4964710807992</v>
      </c>
      <c r="N217" s="3">
        <v>7.7413252039624103</v>
      </c>
      <c r="O217" s="3">
        <v>58.644690952159898</v>
      </c>
      <c r="P217" s="3">
        <v>26.339510093464899</v>
      </c>
      <c r="Q217" s="3">
        <v>4.0648907827836602</v>
      </c>
      <c r="R217" s="3">
        <v>1.50288178805318</v>
      </c>
    </row>
    <row r="218" spans="1:18" x14ac:dyDescent="0.25">
      <c r="A218" s="4">
        <v>43186</v>
      </c>
      <c r="B218" s="3">
        <v>1123.0999999999999</v>
      </c>
      <c r="C218" s="3">
        <v>1135</v>
      </c>
      <c r="D218" s="3">
        <v>1095.0999999999999</v>
      </c>
      <c r="E218" s="3">
        <v>1131.95</v>
      </c>
      <c r="F218" s="3">
        <v>0.109</v>
      </c>
      <c r="G218">
        <v>31</v>
      </c>
      <c r="H218" s="3">
        <v>1.2211700000000001E-2</v>
      </c>
      <c r="I218" s="3">
        <v>8284.0385430749993</v>
      </c>
      <c r="J218" s="3">
        <v>91.920269668615902</v>
      </c>
      <c r="K218" s="3">
        <v>44.8661363150526</v>
      </c>
      <c r="L218" s="3">
        <v>33174.39</v>
      </c>
      <c r="M218" s="3">
        <v>13.577435513607099</v>
      </c>
      <c r="N218" s="3">
        <v>7.7877648992403596</v>
      </c>
      <c r="O218" s="3">
        <v>58.981913488306198</v>
      </c>
      <c r="P218" s="3">
        <v>26.492494760252299</v>
      </c>
      <c r="Q218" s="3">
        <v>4.0892757923675402</v>
      </c>
      <c r="R218" s="3">
        <v>1.5118974759925301</v>
      </c>
    </row>
    <row r="219" spans="1:18" x14ac:dyDescent="0.25">
      <c r="A219" s="4">
        <v>43185</v>
      </c>
      <c r="B219" s="3">
        <v>1086.75</v>
      </c>
      <c r="C219" s="3">
        <v>1145.3499999999999</v>
      </c>
      <c r="D219" s="3">
        <v>1065.8</v>
      </c>
      <c r="E219" s="3">
        <v>1128.6500000000001</v>
      </c>
      <c r="F219" s="3">
        <v>0.503</v>
      </c>
      <c r="G219">
        <v>65</v>
      </c>
      <c r="H219" s="3">
        <v>5.6177199999999997E-2</v>
      </c>
      <c r="I219" s="3">
        <v>8259.8878940249997</v>
      </c>
      <c r="J219" s="3">
        <v>91.652292381715895</v>
      </c>
      <c r="K219" s="3">
        <v>44.7353370307736</v>
      </c>
      <c r="L219" s="3">
        <v>33066.410000000003</v>
      </c>
      <c r="M219" s="3">
        <v>13.5378529020121</v>
      </c>
      <c r="N219" s="3">
        <v>7.76506104821559</v>
      </c>
      <c r="O219" s="3">
        <v>58.817049137301403</v>
      </c>
      <c r="P219" s="3">
        <v>26.417702256489601</v>
      </c>
      <c r="Q219" s="3">
        <v>4.0773542321265301</v>
      </c>
      <c r="R219" s="3">
        <v>1.5074898063333</v>
      </c>
    </row>
    <row r="220" spans="1:18" x14ac:dyDescent="0.25">
      <c r="A220" s="4">
        <v>43182</v>
      </c>
      <c r="B220" s="3">
        <v>1064.2</v>
      </c>
      <c r="C220" s="3">
        <v>1099.95</v>
      </c>
      <c r="D220" s="3">
        <v>1062.45</v>
      </c>
      <c r="E220" s="3">
        <v>1085.9000000000001</v>
      </c>
      <c r="F220" s="3">
        <v>1.4419999999999999</v>
      </c>
      <c r="G220">
        <v>68</v>
      </c>
      <c r="H220" s="3">
        <v>0.1563184</v>
      </c>
      <c r="I220" s="3">
        <v>7947.0272131499996</v>
      </c>
      <c r="J220" s="3">
        <v>88.180768437784295</v>
      </c>
      <c r="K220" s="3">
        <v>43.040891757158597</v>
      </c>
      <c r="L220" s="3">
        <v>32596.54</v>
      </c>
      <c r="M220" s="3">
        <v>13.025078160895699</v>
      </c>
      <c r="N220" s="3">
        <v>7.4709429781219203</v>
      </c>
      <c r="O220" s="3">
        <v>56.681306408374702</v>
      </c>
      <c r="P220" s="3">
        <v>25.4487993668358</v>
      </c>
      <c r="Q220" s="3">
        <v>3.9229158380952498</v>
      </c>
      <c r="R220" s="3">
        <v>1.45039044938407</v>
      </c>
    </row>
    <row r="221" spans="1:18" x14ac:dyDescent="0.25">
      <c r="A221" s="4">
        <v>43181</v>
      </c>
      <c r="B221" s="3">
        <v>1093.25</v>
      </c>
      <c r="C221" s="3">
        <v>1100</v>
      </c>
      <c r="D221" s="3">
        <v>1071</v>
      </c>
      <c r="E221" s="3">
        <v>1071</v>
      </c>
      <c r="F221" s="3">
        <v>0.16300000000000001</v>
      </c>
      <c r="G221">
        <v>45</v>
      </c>
      <c r="H221" s="3">
        <v>1.7707500000000001E-2</v>
      </c>
      <c r="I221" s="3">
        <v>7837.9833735000002</v>
      </c>
      <c r="J221" s="3">
        <v>86.970810384811699</v>
      </c>
      <c r="K221" s="3">
        <v>42.450313170565302</v>
      </c>
      <c r="L221" s="3">
        <v>33006.269999999997</v>
      </c>
      <c r="M221" s="3">
        <v>12.8463566721792</v>
      </c>
      <c r="N221" s="3">
        <v>7.36843165076764</v>
      </c>
      <c r="O221" s="3">
        <v>55.936918884140702</v>
      </c>
      <c r="P221" s="3">
        <v>25.1110998801494</v>
      </c>
      <c r="Q221" s="3">
        <v>3.86908818731008</v>
      </c>
      <c r="R221" s="3">
        <v>1.4304891530438699</v>
      </c>
    </row>
    <row r="222" spans="1:18" x14ac:dyDescent="0.25">
      <c r="A222" s="4">
        <v>43180</v>
      </c>
      <c r="B222" s="3">
        <v>1083.8499999999999</v>
      </c>
      <c r="C222" s="3">
        <v>1100</v>
      </c>
      <c r="D222" s="3">
        <v>1083.8499999999999</v>
      </c>
      <c r="E222" s="3">
        <v>1094.9000000000001</v>
      </c>
      <c r="F222" s="3">
        <v>3.4000000000000002E-2</v>
      </c>
      <c r="G222">
        <v>10</v>
      </c>
      <c r="H222" s="3">
        <v>3.7084000000000002E-3</v>
      </c>
      <c r="I222" s="3">
        <v>8012.8926196499997</v>
      </c>
      <c r="J222" s="3">
        <v>88.911615583875204</v>
      </c>
      <c r="K222" s="3">
        <v>43.397617077919598</v>
      </c>
      <c r="L222" s="3">
        <v>33136.18</v>
      </c>
      <c r="M222" s="3">
        <v>13.1330307379729</v>
      </c>
      <c r="N222" s="3">
        <v>7.5328625718258504</v>
      </c>
      <c r="O222" s="3">
        <v>57.130936456569799</v>
      </c>
      <c r="P222" s="3">
        <v>25.6527789225524</v>
      </c>
      <c r="Q222" s="3">
        <v>3.9554291842070999</v>
      </c>
      <c r="R222" s="3">
        <v>1.4624113666365399</v>
      </c>
    </row>
    <row r="223" spans="1:18" x14ac:dyDescent="0.25">
      <c r="A223" s="4">
        <v>43179</v>
      </c>
      <c r="B223" s="3">
        <v>1079</v>
      </c>
      <c r="C223" s="3">
        <v>1086.25</v>
      </c>
      <c r="D223" s="3">
        <v>1076</v>
      </c>
      <c r="E223" s="3">
        <v>1083.8499999999999</v>
      </c>
      <c r="F223" s="3">
        <v>73.730999999999995</v>
      </c>
      <c r="G223">
        <v>18</v>
      </c>
      <c r="H223" s="3">
        <v>7.9710599999999996</v>
      </c>
      <c r="I223" s="3">
        <v>7932.0245372250001</v>
      </c>
      <c r="J223" s="3">
        <v>88.014297698952504</v>
      </c>
      <c r="K223" s="3">
        <v>42.959637656318499</v>
      </c>
      <c r="L223" s="3">
        <v>32996.76</v>
      </c>
      <c r="M223" s="3">
        <v>13.000488962783701</v>
      </c>
      <c r="N223" s="3">
        <v>7.4568390706671401</v>
      </c>
      <c r="O223" s="3">
        <v>56.578890675174698</v>
      </c>
      <c r="P223" s="3">
        <v>25.402337356922501</v>
      </c>
      <c r="Q223" s="3">
        <v>3.9155100203697701</v>
      </c>
      <c r="R223" s="3">
        <v>1.44765235156545</v>
      </c>
    </row>
    <row r="224" spans="1:18" x14ac:dyDescent="0.25">
      <c r="A224" s="4">
        <v>43178</v>
      </c>
      <c r="B224" s="3">
        <v>1075.4000000000001</v>
      </c>
      <c r="C224" s="3">
        <v>1078</v>
      </c>
      <c r="D224" s="3">
        <v>1069.8</v>
      </c>
      <c r="E224" s="3">
        <v>1076</v>
      </c>
      <c r="F224" s="3">
        <v>0.153</v>
      </c>
      <c r="G224">
        <v>25</v>
      </c>
      <c r="H224" s="3">
        <v>1.6462600000000001E-2</v>
      </c>
      <c r="I224" s="3">
        <v>7874.5752659999998</v>
      </c>
      <c r="J224" s="3">
        <v>87.376836577084404</v>
      </c>
      <c r="K224" s="3">
        <v>42.648493904321398</v>
      </c>
      <c r="L224" s="3">
        <v>32923.120000000003</v>
      </c>
      <c r="M224" s="3">
        <v>12.906330326110901</v>
      </c>
      <c r="N224" s="3">
        <v>7.4028314250475997</v>
      </c>
      <c r="O224" s="3">
        <v>56.186713355360197</v>
      </c>
      <c r="P224" s="3">
        <v>25.224421855547501</v>
      </c>
      <c r="Q224" s="3">
        <v>3.8871511573722102</v>
      </c>
      <c r="R224" s="3">
        <v>1.4371674404063499</v>
      </c>
    </row>
    <row r="225" spans="1:18" x14ac:dyDescent="0.25">
      <c r="A225" s="4">
        <v>43175</v>
      </c>
      <c r="B225" s="3">
        <v>1060.5</v>
      </c>
      <c r="C225" s="3">
        <v>1080</v>
      </c>
      <c r="D225" s="3">
        <v>1060.5</v>
      </c>
      <c r="E225" s="3">
        <v>1076.45</v>
      </c>
      <c r="F225" s="3">
        <v>0.71799999999999997</v>
      </c>
      <c r="G225">
        <v>42</v>
      </c>
      <c r="H225" s="3">
        <v>7.6800300000000002E-2</v>
      </c>
      <c r="I225" s="3">
        <v>7877.8685363249997</v>
      </c>
      <c r="J225" s="3">
        <v>87.413378934388902</v>
      </c>
      <c r="K225" s="3">
        <v>42.666330170359501</v>
      </c>
      <c r="L225" s="3">
        <v>33176</v>
      </c>
      <c r="M225" s="3">
        <v>12.9117279549648</v>
      </c>
      <c r="N225" s="3">
        <v>7.4059274047327897</v>
      </c>
      <c r="O225" s="3">
        <v>56.209194857769901</v>
      </c>
      <c r="P225" s="3">
        <v>25.234620833333299</v>
      </c>
      <c r="Q225" s="3">
        <v>3.8887768246778101</v>
      </c>
      <c r="R225" s="3">
        <v>1.4377684862689699</v>
      </c>
    </row>
    <row r="226" spans="1:18" x14ac:dyDescent="0.25">
      <c r="A226" s="4">
        <v>43174</v>
      </c>
      <c r="B226" s="3">
        <v>1075.2</v>
      </c>
      <c r="C226" s="3">
        <v>1075.2</v>
      </c>
      <c r="D226" s="3">
        <v>1050</v>
      </c>
      <c r="E226" s="3">
        <v>1050.1500000000001</v>
      </c>
      <c r="F226" s="3">
        <v>0.22800000000000001</v>
      </c>
      <c r="G226">
        <v>41</v>
      </c>
      <c r="H226" s="3">
        <v>2.40375E-2</v>
      </c>
      <c r="I226" s="3">
        <v>7685.3951817750003</v>
      </c>
      <c r="J226" s="3">
        <v>85.2776811630346</v>
      </c>
      <c r="K226" s="3">
        <v>41.623899510802197</v>
      </c>
      <c r="L226" s="3">
        <v>33685.54</v>
      </c>
      <c r="M226" s="3">
        <v>12.596266535283799</v>
      </c>
      <c r="N226" s="3">
        <v>7.2249845920202</v>
      </c>
      <c r="O226" s="3">
        <v>54.895275939155397</v>
      </c>
      <c r="P226" s="3">
        <v>24.6385472427393</v>
      </c>
      <c r="Q226" s="3">
        <v>3.7937656021509598</v>
      </c>
      <c r="R226" s="3">
        <v>1.40264069474231</v>
      </c>
    </row>
    <row r="227" spans="1:18" x14ac:dyDescent="0.25">
      <c r="A227" s="4">
        <v>43173</v>
      </c>
      <c r="B227" s="3">
        <v>1075.5</v>
      </c>
      <c r="C227" s="3">
        <v>1075.5</v>
      </c>
      <c r="D227" s="3">
        <v>1047.3499999999999</v>
      </c>
      <c r="E227" s="3">
        <v>1061.55</v>
      </c>
      <c r="F227" s="3">
        <v>0.63700000000000001</v>
      </c>
      <c r="G227">
        <v>66</v>
      </c>
      <c r="H227" s="3">
        <v>6.7811200000000002E-2</v>
      </c>
      <c r="I227" s="3">
        <v>7768.8246966750003</v>
      </c>
      <c r="J227" s="3">
        <v>86.203420881416307</v>
      </c>
      <c r="K227" s="3">
        <v>42.075751583766198</v>
      </c>
      <c r="L227" s="3">
        <v>33835.74</v>
      </c>
      <c r="M227" s="3">
        <v>12.733006466248201</v>
      </c>
      <c r="N227" s="3">
        <v>7.3034160773785102</v>
      </c>
      <c r="O227" s="3">
        <v>55.464807333535802</v>
      </c>
      <c r="P227" s="3">
        <v>24.896921346647002</v>
      </c>
      <c r="Q227" s="3">
        <v>3.83494917389263</v>
      </c>
      <c r="R227" s="3">
        <v>1.41786718992877</v>
      </c>
    </row>
    <row r="228" spans="1:18" x14ac:dyDescent="0.25">
      <c r="A228" s="4">
        <v>43172</v>
      </c>
      <c r="B228" s="3">
        <v>1102.75</v>
      </c>
      <c r="C228" s="3">
        <v>1102.75</v>
      </c>
      <c r="D228" s="3">
        <v>1075</v>
      </c>
      <c r="E228" s="3">
        <v>1080.1500000000001</v>
      </c>
      <c r="F228" s="3">
        <v>0.16300000000000001</v>
      </c>
      <c r="G228">
        <v>48</v>
      </c>
      <c r="H228" s="3">
        <v>1.7664699999999998E-2</v>
      </c>
      <c r="I228" s="3">
        <v>7904.9465367749999</v>
      </c>
      <c r="J228" s="3">
        <v>87.713838316670703</v>
      </c>
      <c r="K228" s="3">
        <v>42.812983913339004</v>
      </c>
      <c r="L228" s="3">
        <v>33856.78</v>
      </c>
      <c r="M228" s="3">
        <v>12.956108458874199</v>
      </c>
      <c r="N228" s="3">
        <v>7.4313832376999702</v>
      </c>
      <c r="O228" s="3">
        <v>56.394042766472303</v>
      </c>
      <c r="P228" s="3">
        <v>25.318479095127898</v>
      </c>
      <c r="Q228" s="3">
        <v>3.9021434225237899</v>
      </c>
      <c r="R228" s="3">
        <v>1.44271041891721</v>
      </c>
    </row>
    <row r="229" spans="1:18" x14ac:dyDescent="0.25">
      <c r="A229" s="4">
        <v>43171</v>
      </c>
      <c r="B229" s="3">
        <v>1086.4000000000001</v>
      </c>
      <c r="C229" s="3">
        <v>1111</v>
      </c>
      <c r="D229" s="3">
        <v>1062.0999999999999</v>
      </c>
      <c r="E229" s="3">
        <v>1095.5999999999999</v>
      </c>
      <c r="F229" s="3">
        <v>0.50600000000000001</v>
      </c>
      <c r="G229">
        <v>51</v>
      </c>
      <c r="H229" s="3">
        <v>5.5119300000000003E-2</v>
      </c>
      <c r="I229" s="3">
        <v>8018.0154845999996</v>
      </c>
      <c r="J229" s="3">
        <v>88.968459250793401</v>
      </c>
      <c r="K229" s="3">
        <v>43.425362380645502</v>
      </c>
      <c r="L229" s="3">
        <v>33917.94</v>
      </c>
      <c r="M229" s="3">
        <v>13.141427049523299</v>
      </c>
      <c r="N229" s="3">
        <v>7.5376785402250404</v>
      </c>
      <c r="O229" s="3">
        <v>57.165907682540499</v>
      </c>
      <c r="P229" s="3">
        <v>25.668643999108099</v>
      </c>
      <c r="Q229" s="3">
        <v>3.9579580000157999</v>
      </c>
      <c r="R229" s="3">
        <v>1.4633463268672799</v>
      </c>
    </row>
    <row r="230" spans="1:18" x14ac:dyDescent="0.25">
      <c r="A230" s="4">
        <v>43168</v>
      </c>
      <c r="B230" s="3">
        <v>1090.5</v>
      </c>
      <c r="C230" s="3">
        <v>1105</v>
      </c>
      <c r="D230" s="3">
        <v>1080</v>
      </c>
      <c r="E230" s="3">
        <v>1095.5</v>
      </c>
      <c r="F230" s="3">
        <v>0.17399999999999999</v>
      </c>
      <c r="G230">
        <v>29</v>
      </c>
      <c r="H230" s="3">
        <v>1.8908000000000001E-2</v>
      </c>
      <c r="I230" s="3">
        <v>8017.2836467500001</v>
      </c>
      <c r="J230" s="3">
        <v>88.960338726947896</v>
      </c>
      <c r="K230" s="3">
        <v>43.421398765970402</v>
      </c>
      <c r="L230" s="3">
        <v>33307.14</v>
      </c>
      <c r="M230" s="3">
        <v>13.140227576444699</v>
      </c>
      <c r="N230" s="3">
        <v>7.5369905447394503</v>
      </c>
      <c r="O230" s="3">
        <v>57.160911793116199</v>
      </c>
      <c r="P230" s="3">
        <v>25.6663775596001</v>
      </c>
      <c r="Q230" s="3">
        <v>3.9575967406145498</v>
      </c>
      <c r="R230" s="3">
        <v>1.4632127611200301</v>
      </c>
    </row>
    <row r="231" spans="1:18" x14ac:dyDescent="0.25">
      <c r="A231" s="4">
        <v>43167</v>
      </c>
      <c r="B231" s="3">
        <v>1121.45</v>
      </c>
      <c r="C231" s="3">
        <v>1123</v>
      </c>
      <c r="D231" s="3">
        <v>1100</v>
      </c>
      <c r="E231" s="3">
        <v>1104.8</v>
      </c>
      <c r="F231" s="3">
        <v>0.25700000000000001</v>
      </c>
      <c r="G231">
        <v>31</v>
      </c>
      <c r="H231" s="3">
        <v>2.8618000000000001E-2</v>
      </c>
      <c r="I231" s="3">
        <v>8085.3445668000004</v>
      </c>
      <c r="J231" s="3">
        <v>89.715547444575094</v>
      </c>
      <c r="K231" s="3">
        <v>43.790014930756797</v>
      </c>
      <c r="L231" s="3">
        <v>33351.57</v>
      </c>
      <c r="M231" s="3">
        <v>13.251778572757701</v>
      </c>
      <c r="N231" s="3">
        <v>7.6009741249001701</v>
      </c>
      <c r="O231" s="3">
        <v>57.625529509584403</v>
      </c>
      <c r="P231" s="3">
        <v>25.8771564338406</v>
      </c>
      <c r="Q231" s="3">
        <v>3.9911938649301302</v>
      </c>
      <c r="R231" s="3">
        <v>1.47563437561425</v>
      </c>
    </row>
    <row r="232" spans="1:18" x14ac:dyDescent="0.25">
      <c r="A232" s="4">
        <v>43166</v>
      </c>
      <c r="B232" s="3">
        <v>1140</v>
      </c>
      <c r="C232" s="3">
        <v>1153.5999999999999</v>
      </c>
      <c r="D232" s="3">
        <v>1104</v>
      </c>
      <c r="E232" s="3">
        <v>1122.7</v>
      </c>
      <c r="F232" s="3">
        <v>0.32200000000000001</v>
      </c>
      <c r="G232">
        <v>61</v>
      </c>
      <c r="H232" s="3">
        <v>3.6265400000000003E-2</v>
      </c>
      <c r="I232" s="3">
        <v>8216.3435419500001</v>
      </c>
      <c r="J232" s="3">
        <v>91.169121212911406</v>
      </c>
      <c r="K232" s="3">
        <v>44.499501957603798</v>
      </c>
      <c r="L232" s="3">
        <v>33033.089999999997</v>
      </c>
      <c r="M232" s="3">
        <v>13.4664842538334</v>
      </c>
      <c r="N232" s="3">
        <v>7.7241253168224304</v>
      </c>
      <c r="O232" s="3">
        <v>58.519793716550197</v>
      </c>
      <c r="P232" s="3">
        <v>26.282849105765798</v>
      </c>
      <c r="Q232" s="3">
        <v>4.0558592977525896</v>
      </c>
      <c r="R232" s="3">
        <v>1.49954264437194</v>
      </c>
    </row>
    <row r="233" spans="1:18" x14ac:dyDescent="0.25">
      <c r="A233" s="4">
        <v>43165</v>
      </c>
      <c r="B233" s="3">
        <v>1179.2</v>
      </c>
      <c r="C233" s="3">
        <v>1180.05</v>
      </c>
      <c r="D233" s="3">
        <v>1147.05</v>
      </c>
      <c r="E233" s="3">
        <v>1152.8</v>
      </c>
      <c r="F233" s="3">
        <v>0.61899999999999999</v>
      </c>
      <c r="G233">
        <v>14</v>
      </c>
      <c r="H233" s="3">
        <v>7.2537699999999997E-2</v>
      </c>
      <c r="I233" s="3">
        <v>8436.6267348000001</v>
      </c>
      <c r="J233" s="3">
        <v>93.613398890393</v>
      </c>
      <c r="K233" s="3">
        <v>45.692549974815698</v>
      </c>
      <c r="L233" s="3">
        <v>33317.199999999997</v>
      </c>
      <c r="M233" s="3">
        <v>13.827525650502499</v>
      </c>
      <c r="N233" s="3">
        <v>7.9312119579878004</v>
      </c>
      <c r="O233" s="3">
        <v>60.023556433291503</v>
      </c>
      <c r="P233" s="3">
        <v>26.965047397662499</v>
      </c>
      <c r="Q233" s="3">
        <v>4.1645983775266604</v>
      </c>
      <c r="R233" s="3">
        <v>1.53974593429409</v>
      </c>
    </row>
    <row r="234" spans="1:18" x14ac:dyDescent="0.25">
      <c r="A234" s="4">
        <v>43164</v>
      </c>
      <c r="B234" s="3">
        <v>1150.25</v>
      </c>
      <c r="C234" s="3">
        <v>1180.7</v>
      </c>
      <c r="D234" s="3">
        <v>1140</v>
      </c>
      <c r="E234" s="3">
        <v>1150.5</v>
      </c>
      <c r="F234" s="3">
        <v>0.47099999999999997</v>
      </c>
      <c r="G234">
        <v>61</v>
      </c>
      <c r="H234" s="3">
        <v>5.46781E-2</v>
      </c>
      <c r="I234" s="3">
        <v>8419.7944642500006</v>
      </c>
      <c r="J234" s="3">
        <v>93.426626841947595</v>
      </c>
      <c r="K234" s="3">
        <v>45.601386837287897</v>
      </c>
      <c r="L234" s="3">
        <v>33746.78</v>
      </c>
      <c r="M234" s="3">
        <v>13.7999377696939</v>
      </c>
      <c r="N234" s="3">
        <v>7.9153880618190202</v>
      </c>
      <c r="O234" s="3">
        <v>59.908650976530502</v>
      </c>
      <c r="P234" s="3">
        <v>26.9129192889793</v>
      </c>
      <c r="Q234" s="3">
        <v>4.1562894112980802</v>
      </c>
      <c r="R234" s="3">
        <v>1.53667392210735</v>
      </c>
    </row>
    <row r="235" spans="1:18" x14ac:dyDescent="0.25">
      <c r="A235" s="4">
        <v>43160</v>
      </c>
      <c r="B235" s="3">
        <v>1183</v>
      </c>
      <c r="C235" s="3">
        <v>1185.75</v>
      </c>
      <c r="D235" s="3">
        <v>1140</v>
      </c>
      <c r="E235" s="3">
        <v>1149.1500000000001</v>
      </c>
      <c r="F235" s="3">
        <v>0.38900000000000001</v>
      </c>
      <c r="G235">
        <v>56</v>
      </c>
      <c r="H235" s="3">
        <v>4.5525999999999997E-2</v>
      </c>
      <c r="I235" s="3">
        <v>8409.9146532750001</v>
      </c>
      <c r="J235" s="3">
        <v>93.316999770034002</v>
      </c>
      <c r="K235" s="3">
        <v>45.547878039173703</v>
      </c>
      <c r="L235" s="3">
        <v>34046.94</v>
      </c>
      <c r="M235" s="3">
        <v>13.7837448831323</v>
      </c>
      <c r="N235" s="3">
        <v>7.90610012276343</v>
      </c>
      <c r="O235" s="3">
        <v>59.841206469301198</v>
      </c>
      <c r="P235" s="3">
        <v>26.882322355621799</v>
      </c>
      <c r="Q235" s="3">
        <v>4.1514124093813001</v>
      </c>
      <c r="R235" s="3">
        <v>1.53487078451948</v>
      </c>
    </row>
    <row r="236" spans="1:18" x14ac:dyDescent="0.25">
      <c r="A236" s="4">
        <v>43159</v>
      </c>
      <c r="B236" s="3">
        <v>1173.95</v>
      </c>
      <c r="C236" s="3">
        <v>1173.95</v>
      </c>
      <c r="D236" s="3">
        <v>1150.25</v>
      </c>
      <c r="E236" s="3">
        <v>1165.6500000000001</v>
      </c>
      <c r="F236" s="3">
        <v>0.42199999999999999</v>
      </c>
      <c r="G236">
        <v>44</v>
      </c>
      <c r="H236" s="3">
        <v>4.9220199999999999E-2</v>
      </c>
      <c r="I236" s="3">
        <v>8530.6678985250001</v>
      </c>
      <c r="J236" s="3">
        <v>94.656886204533905</v>
      </c>
      <c r="K236" s="3">
        <v>46.201874460569002</v>
      </c>
      <c r="L236" s="3">
        <v>34184.04</v>
      </c>
      <c r="M236" s="3">
        <v>13.981657941107001</v>
      </c>
      <c r="N236" s="3">
        <v>8.0196193778873006</v>
      </c>
      <c r="O236" s="3">
        <v>60.665528224325499</v>
      </c>
      <c r="P236" s="3">
        <v>27.2562848744356</v>
      </c>
      <c r="Q236" s="3">
        <v>4.2110202105863603</v>
      </c>
      <c r="R236" s="3">
        <v>1.5569091328156699</v>
      </c>
    </row>
    <row r="237" spans="1:18" x14ac:dyDescent="0.25">
      <c r="A237" s="4">
        <v>43158</v>
      </c>
      <c r="B237" s="3">
        <v>1188.05</v>
      </c>
      <c r="C237" s="3">
        <v>1190.05</v>
      </c>
      <c r="D237" s="3">
        <v>1165</v>
      </c>
      <c r="E237" s="3">
        <v>1171.4000000000001</v>
      </c>
      <c r="F237" s="3">
        <v>0.99399999999999999</v>
      </c>
      <c r="G237">
        <v>56</v>
      </c>
      <c r="H237" s="3">
        <v>0.11755889999999999</v>
      </c>
      <c r="I237" s="3">
        <v>8572.7485749000007</v>
      </c>
      <c r="J237" s="3">
        <v>95.123816325647496</v>
      </c>
      <c r="K237" s="3">
        <v>46.429782304388603</v>
      </c>
      <c r="L237" s="3">
        <v>34346.39</v>
      </c>
      <c r="M237" s="3">
        <v>14.0506276431285</v>
      </c>
      <c r="N237" s="3">
        <v>8.0591791183092507</v>
      </c>
      <c r="O237" s="3">
        <v>60.952791866227898</v>
      </c>
      <c r="P237" s="3">
        <v>27.386605146143399</v>
      </c>
      <c r="Q237" s="3">
        <v>4.2317926261578203</v>
      </c>
      <c r="R237" s="3">
        <v>1.5645891632825299</v>
      </c>
    </row>
    <row r="238" spans="1:18" x14ac:dyDescent="0.25">
      <c r="A238" s="4">
        <v>43157</v>
      </c>
      <c r="B238" s="3">
        <v>1141</v>
      </c>
      <c r="C238" s="3">
        <v>1206</v>
      </c>
      <c r="D238" s="3">
        <v>1140</v>
      </c>
      <c r="E238" s="3">
        <v>1199.3</v>
      </c>
      <c r="F238" s="3">
        <v>0.57699999999999996</v>
      </c>
      <c r="G238">
        <v>92</v>
      </c>
      <c r="H238" s="3">
        <v>6.8369299999999994E-2</v>
      </c>
      <c r="I238" s="3">
        <v>8776.9313350499997</v>
      </c>
      <c r="J238" s="3">
        <v>97.389442478529105</v>
      </c>
      <c r="K238" s="3">
        <v>47.535630798747803</v>
      </c>
      <c r="L238" s="3">
        <v>34445.75</v>
      </c>
      <c r="M238" s="3">
        <v>14.385280632067699</v>
      </c>
      <c r="N238" s="3">
        <v>8.2511298587914403</v>
      </c>
      <c r="O238" s="3">
        <v>62.346645015632703</v>
      </c>
      <c r="P238" s="3">
        <v>28.018941768864899</v>
      </c>
      <c r="Q238" s="3">
        <v>4.3325839991045498</v>
      </c>
      <c r="R238" s="3">
        <v>1.6018540067651801</v>
      </c>
    </row>
    <row r="239" spans="1:18" x14ac:dyDescent="0.25">
      <c r="A239" s="4">
        <v>43154</v>
      </c>
      <c r="B239" s="3">
        <v>1160.0999999999999</v>
      </c>
      <c r="C239" s="3">
        <v>1161</v>
      </c>
      <c r="D239" s="3">
        <v>1127.7</v>
      </c>
      <c r="E239" s="3">
        <v>1143.7</v>
      </c>
      <c r="F239" s="3">
        <v>0.49099999999999999</v>
      </c>
      <c r="G239">
        <v>132</v>
      </c>
      <c r="H239" s="3">
        <v>5.6354500000000002E-2</v>
      </c>
      <c r="I239" s="3">
        <v>8370.0294904500006</v>
      </c>
      <c r="J239" s="3">
        <v>92.8744312204567</v>
      </c>
      <c r="K239" s="3">
        <v>45.331861039379497</v>
      </c>
      <c r="L239" s="3">
        <v>34142.15</v>
      </c>
      <c r="M239" s="3">
        <v>13.7183736003467</v>
      </c>
      <c r="N239" s="3">
        <v>7.8686043687982696</v>
      </c>
      <c r="O239" s="3">
        <v>59.568930495671999</v>
      </c>
      <c r="P239" s="3">
        <v>26.7588014024379</v>
      </c>
      <c r="Q239" s="3">
        <v>4.1317237720135704</v>
      </c>
      <c r="R239" s="3">
        <v>1.52759145129437</v>
      </c>
    </row>
    <row r="240" spans="1:18" x14ac:dyDescent="0.25">
      <c r="A240" s="4">
        <v>43153</v>
      </c>
      <c r="B240" s="3">
        <v>1128.45</v>
      </c>
      <c r="C240" s="3">
        <v>1157</v>
      </c>
      <c r="D240" s="3">
        <v>1128.45</v>
      </c>
      <c r="E240" s="3">
        <v>1137.95</v>
      </c>
      <c r="F240" s="3">
        <v>0.627</v>
      </c>
      <c r="G240">
        <v>88</v>
      </c>
      <c r="H240" s="3">
        <v>7.1453500000000003E-2</v>
      </c>
      <c r="I240" s="3">
        <v>8327.948814075</v>
      </c>
      <c r="J240" s="3">
        <v>92.407501099343094</v>
      </c>
      <c r="K240" s="3">
        <v>45.103953195560003</v>
      </c>
      <c r="L240" s="3">
        <v>33819.5</v>
      </c>
      <c r="M240" s="3">
        <v>13.6494038983252</v>
      </c>
      <c r="N240" s="3">
        <v>7.8290446283763098</v>
      </c>
      <c r="O240" s="3">
        <v>59.2816668537696</v>
      </c>
      <c r="P240" s="3">
        <v>26.628481130730101</v>
      </c>
      <c r="Q240" s="3">
        <v>4.1109513564421096</v>
      </c>
      <c r="R240" s="3">
        <v>1.51991142082751</v>
      </c>
    </row>
    <row r="241" spans="1:18" x14ac:dyDescent="0.25">
      <c r="A241" s="4">
        <v>43152</v>
      </c>
      <c r="B241" s="3">
        <v>1135</v>
      </c>
      <c r="C241" s="3">
        <v>1150</v>
      </c>
      <c r="D241" s="3">
        <v>1110.05</v>
      </c>
      <c r="E241" s="3">
        <v>1142.7</v>
      </c>
      <c r="F241" s="3">
        <v>0.36</v>
      </c>
      <c r="G241">
        <v>58</v>
      </c>
      <c r="H241" s="3">
        <v>4.1075300000000002E-2</v>
      </c>
      <c r="I241" s="3">
        <v>8362.7111119500005</v>
      </c>
      <c r="J241" s="3">
        <v>92.793225982002198</v>
      </c>
      <c r="K241" s="3">
        <v>45.292224892628298</v>
      </c>
      <c r="L241" s="3">
        <v>33844.86</v>
      </c>
      <c r="M241" s="3">
        <v>13.7063788695603</v>
      </c>
      <c r="N241" s="3">
        <v>7.8617244139422802</v>
      </c>
      <c r="O241" s="3">
        <v>59.518971601428099</v>
      </c>
      <c r="P241" s="3">
        <v>26.736137007358298</v>
      </c>
      <c r="Q241" s="3">
        <v>4.1281111780011397</v>
      </c>
      <c r="R241" s="3">
        <v>1.5262557938218699</v>
      </c>
    </row>
    <row r="242" spans="1:18" x14ac:dyDescent="0.25">
      <c r="A242" s="4">
        <v>43151</v>
      </c>
      <c r="B242" s="3">
        <v>1142.55</v>
      </c>
      <c r="C242" s="3">
        <v>1170</v>
      </c>
      <c r="D242" s="3">
        <v>1102.5</v>
      </c>
      <c r="E242" s="3">
        <v>1132.45</v>
      </c>
      <c r="F242" s="3">
        <v>0.52600000000000002</v>
      </c>
      <c r="G242">
        <v>124</v>
      </c>
      <c r="H242" s="3">
        <v>5.9015199999999997E-2</v>
      </c>
      <c r="I242" s="3">
        <v>8287.6977323249994</v>
      </c>
      <c r="J242" s="3">
        <v>91.960872287843102</v>
      </c>
      <c r="K242" s="3">
        <v>44.885954388428203</v>
      </c>
      <c r="L242" s="3">
        <v>33703.589999999997</v>
      </c>
      <c r="M242" s="3">
        <v>13.5834328790003</v>
      </c>
      <c r="N242" s="3">
        <v>7.7912048766683597</v>
      </c>
      <c r="O242" s="3">
        <v>59.006892935428098</v>
      </c>
      <c r="P242" s="3">
        <v>26.503826957792199</v>
      </c>
      <c r="Q242" s="3">
        <v>4.0910820893737601</v>
      </c>
      <c r="R242" s="3">
        <v>1.5125653047287799</v>
      </c>
    </row>
    <row r="243" spans="1:18" x14ac:dyDescent="0.25">
      <c r="A243" s="4">
        <v>43150</v>
      </c>
      <c r="B243" s="3">
        <v>1146.2</v>
      </c>
      <c r="C243" s="3">
        <v>1150</v>
      </c>
      <c r="D243" s="3">
        <v>1128</v>
      </c>
      <c r="E243" s="3">
        <v>1134.25</v>
      </c>
      <c r="F243" s="3">
        <v>0.36199999999999999</v>
      </c>
      <c r="G243">
        <v>51</v>
      </c>
      <c r="H243" s="3">
        <v>4.1089300000000002E-2</v>
      </c>
      <c r="I243" s="3">
        <v>8300.8708136250007</v>
      </c>
      <c r="J243" s="3">
        <v>92.107041717061307</v>
      </c>
      <c r="K243" s="3">
        <v>44.957299452580401</v>
      </c>
      <c r="L243" s="3">
        <v>33774.660000000003</v>
      </c>
      <c r="M243" s="3">
        <v>13.605023394415699</v>
      </c>
      <c r="N243" s="3">
        <v>7.8035887954091399</v>
      </c>
      <c r="O243" s="3">
        <v>59.096818945067199</v>
      </c>
      <c r="P243" s="3">
        <v>26.544622868935502</v>
      </c>
      <c r="Q243" s="3">
        <v>4.0975847585961302</v>
      </c>
      <c r="R243" s="3">
        <v>1.5149694881792799</v>
      </c>
    </row>
    <row r="244" spans="1:18" x14ac:dyDescent="0.25">
      <c r="A244" s="4">
        <v>43147</v>
      </c>
      <c r="B244" s="3">
        <v>1190</v>
      </c>
      <c r="C244" s="3">
        <v>1222</v>
      </c>
      <c r="D244" s="3">
        <v>1121.8499999999999</v>
      </c>
      <c r="E244" s="3">
        <v>1130.3</v>
      </c>
      <c r="F244" s="3">
        <v>0.63500000000000001</v>
      </c>
      <c r="G244">
        <v>96</v>
      </c>
      <c r="H244" s="3">
        <v>7.3824600000000004E-2</v>
      </c>
      <c r="I244" s="3">
        <v>8271.9632185499995</v>
      </c>
      <c r="J244" s="3">
        <v>91.786281025165906</v>
      </c>
      <c r="K244" s="3">
        <v>44.800736672913096</v>
      </c>
      <c r="L244" s="3">
        <v>34010.76</v>
      </c>
      <c r="M244" s="3">
        <v>13.5576442078096</v>
      </c>
      <c r="N244" s="3">
        <v>7.7764129737279699</v>
      </c>
      <c r="O244" s="3">
        <v>58.8994813128038</v>
      </c>
      <c r="P244" s="3">
        <v>26.455098508371002</v>
      </c>
      <c r="Q244" s="3">
        <v>4.0833150122470396</v>
      </c>
      <c r="R244" s="3">
        <v>1.50969364116291</v>
      </c>
    </row>
    <row r="245" spans="1:18" x14ac:dyDescent="0.25">
      <c r="A245" s="4">
        <v>43146</v>
      </c>
      <c r="B245" s="3">
        <v>1215.9000000000001</v>
      </c>
      <c r="C245" s="3">
        <v>1215.9000000000001</v>
      </c>
      <c r="D245" s="3">
        <v>1144</v>
      </c>
      <c r="E245" s="3">
        <v>1177.7</v>
      </c>
      <c r="F245" s="3">
        <v>0.17199999999999999</v>
      </c>
      <c r="G245">
        <v>50</v>
      </c>
      <c r="H245" s="3">
        <v>2.04732E-2</v>
      </c>
      <c r="I245" s="3">
        <v>8618.8543594500006</v>
      </c>
      <c r="J245" s="3">
        <v>95.635409327911105</v>
      </c>
      <c r="K245" s="3">
        <v>46.6794900289213</v>
      </c>
      <c r="L245" s="3">
        <v>34297.47</v>
      </c>
      <c r="M245" s="3">
        <v>14.126194447082501</v>
      </c>
      <c r="N245" s="3">
        <v>8.1025228339020003</v>
      </c>
      <c r="O245" s="3">
        <v>61.2675328999645</v>
      </c>
      <c r="P245" s="3">
        <v>27.529390835145001</v>
      </c>
      <c r="Q245" s="3">
        <v>4.2545519684361102</v>
      </c>
      <c r="R245" s="3">
        <v>1.5730038053592501</v>
      </c>
    </row>
    <row r="246" spans="1:18" x14ac:dyDescent="0.25">
      <c r="A246" s="4">
        <v>43145</v>
      </c>
      <c r="B246" s="3">
        <v>1218</v>
      </c>
      <c r="C246" s="3">
        <v>1222.3</v>
      </c>
      <c r="D246" s="3">
        <v>1205</v>
      </c>
      <c r="E246" s="3">
        <v>1208.7</v>
      </c>
      <c r="F246" s="3">
        <v>0.42399999999999999</v>
      </c>
      <c r="G246">
        <v>77</v>
      </c>
      <c r="H246" s="3">
        <v>5.1542699999999997E-2</v>
      </c>
      <c r="I246" s="3">
        <v>8845.7240929500003</v>
      </c>
      <c r="J246" s="3">
        <v>98.152771720001795</v>
      </c>
      <c r="K246" s="3">
        <v>47.908210578209399</v>
      </c>
      <c r="L246" s="3">
        <v>34155.949999999997</v>
      </c>
      <c r="M246" s="3">
        <v>14.498031101459301</v>
      </c>
      <c r="N246" s="3">
        <v>8.3158014344377609</v>
      </c>
      <c r="O246" s="3">
        <v>62.8162586215253</v>
      </c>
      <c r="P246" s="3">
        <v>28.231987082613301</v>
      </c>
      <c r="Q246" s="3">
        <v>4.3665423828213701</v>
      </c>
      <c r="R246" s="3">
        <v>1.6144091870066499</v>
      </c>
    </row>
    <row r="247" spans="1:18" x14ac:dyDescent="0.25">
      <c r="A247" s="4">
        <v>43143</v>
      </c>
      <c r="B247" s="3">
        <v>1219.1500000000001</v>
      </c>
      <c r="C247" s="3">
        <v>1225</v>
      </c>
      <c r="D247" s="3">
        <v>1203</v>
      </c>
      <c r="E247" s="3">
        <v>1210.9000000000001</v>
      </c>
      <c r="F247" s="3">
        <v>0.71099999999999997</v>
      </c>
      <c r="G247">
        <v>81</v>
      </c>
      <c r="H247" s="3">
        <v>8.6208499999999993E-2</v>
      </c>
      <c r="I247" s="3">
        <v>8861.8245256499995</v>
      </c>
      <c r="J247" s="3">
        <v>98.331423244601794</v>
      </c>
      <c r="K247" s="3">
        <v>47.995410101062099</v>
      </c>
      <c r="L247" s="3">
        <v>34300.47</v>
      </c>
      <c r="M247" s="3">
        <v>14.5244195091893</v>
      </c>
      <c r="N247" s="3">
        <v>8.3309373351209395</v>
      </c>
      <c r="O247" s="3">
        <v>62.926168188861901</v>
      </c>
      <c r="P247" s="3">
        <v>28.281848751788502</v>
      </c>
      <c r="Q247" s="3">
        <v>4.3744900896487096</v>
      </c>
      <c r="R247" s="3">
        <v>1.6173476334461401</v>
      </c>
    </row>
    <row r="248" spans="1:18" x14ac:dyDescent="0.25">
      <c r="A248" s="4">
        <v>43140</v>
      </c>
      <c r="B248" s="3">
        <v>1190.45</v>
      </c>
      <c r="C248" s="3">
        <v>1220.4000000000001</v>
      </c>
      <c r="D248" s="3">
        <v>1179.3499999999999</v>
      </c>
      <c r="E248" s="3">
        <v>1211.2</v>
      </c>
      <c r="F248" s="3">
        <v>2.0179999999999998</v>
      </c>
      <c r="G248">
        <v>127</v>
      </c>
      <c r="H248" s="3">
        <v>0.2431383</v>
      </c>
      <c r="I248" s="3">
        <v>8864.0200392000006</v>
      </c>
      <c r="J248" s="3">
        <v>98.355784816138097</v>
      </c>
      <c r="K248" s="3">
        <v>48.007300945087401</v>
      </c>
      <c r="L248" s="3">
        <v>34005.760000000002</v>
      </c>
      <c r="M248" s="3">
        <v>14.5280179284252</v>
      </c>
      <c r="N248" s="3">
        <v>8.3330013215777399</v>
      </c>
      <c r="O248" s="3">
        <v>62.941155857135101</v>
      </c>
      <c r="P248" s="3">
        <v>28.288648070312401</v>
      </c>
      <c r="Q248" s="3">
        <v>4.3755738678524398</v>
      </c>
      <c r="R248" s="3">
        <v>1.6177483306878899</v>
      </c>
    </row>
    <row r="249" spans="1:18" x14ac:dyDescent="0.25">
      <c r="A249" s="4">
        <v>43139</v>
      </c>
      <c r="B249" s="3">
        <v>1197.75</v>
      </c>
      <c r="C249" s="3">
        <v>1232</v>
      </c>
      <c r="D249" s="3">
        <v>1179.6500000000001</v>
      </c>
      <c r="E249" s="3">
        <v>1199.4000000000001</v>
      </c>
      <c r="F249" s="3">
        <v>0.51500000000000001</v>
      </c>
      <c r="G249">
        <v>113</v>
      </c>
      <c r="H249" s="3">
        <v>6.2083100000000002E-2</v>
      </c>
      <c r="I249" s="3">
        <v>8777.6631729000001</v>
      </c>
      <c r="J249" s="3">
        <v>97.397563002374596</v>
      </c>
      <c r="K249" s="3">
        <v>47.539594413422897</v>
      </c>
      <c r="L249" s="3">
        <v>34413.160000000003</v>
      </c>
      <c r="M249" s="3">
        <v>14.386480105146299</v>
      </c>
      <c r="N249" s="3">
        <v>8.2518178542770304</v>
      </c>
      <c r="O249" s="3">
        <v>62.351640905057103</v>
      </c>
      <c r="P249" s="3">
        <v>28.021208208372801</v>
      </c>
      <c r="Q249" s="3">
        <v>4.3329452585057897</v>
      </c>
      <c r="R249" s="3">
        <v>1.60198757251243</v>
      </c>
    </row>
    <row r="250" spans="1:18" x14ac:dyDescent="0.25">
      <c r="A250" s="4">
        <v>43138</v>
      </c>
      <c r="B250" s="3">
        <v>1202.8499999999999</v>
      </c>
      <c r="C250" s="3">
        <v>1210</v>
      </c>
      <c r="D250" s="3">
        <v>1150</v>
      </c>
      <c r="E250" s="3">
        <v>1178.95</v>
      </c>
      <c r="F250" s="3">
        <v>1.3420000000000001</v>
      </c>
      <c r="G250">
        <v>164</v>
      </c>
      <c r="H250" s="3">
        <v>0.15703819999999999</v>
      </c>
      <c r="I250" s="3">
        <v>8628.0023325750008</v>
      </c>
      <c r="J250" s="3">
        <v>95.736915875979193</v>
      </c>
      <c r="K250" s="3">
        <v>46.729035212360301</v>
      </c>
      <c r="L250" s="3">
        <v>34082.71</v>
      </c>
      <c r="M250" s="3">
        <v>14.1411878605655</v>
      </c>
      <c r="N250" s="3">
        <v>8.1111227774719907</v>
      </c>
      <c r="O250" s="3">
        <v>61.329981517769397</v>
      </c>
      <c r="P250" s="3">
        <v>27.557721328994599</v>
      </c>
      <c r="Q250" s="3">
        <v>4.2590677109516504</v>
      </c>
      <c r="R250" s="3">
        <v>1.57467337719987</v>
      </c>
    </row>
    <row r="251" spans="1:18" x14ac:dyDescent="0.25">
      <c r="A251" s="4">
        <v>43137</v>
      </c>
      <c r="B251" s="3">
        <v>1060</v>
      </c>
      <c r="C251" s="3">
        <v>1210</v>
      </c>
      <c r="D251" s="3">
        <v>1060</v>
      </c>
      <c r="E251" s="3">
        <v>1157.5</v>
      </c>
      <c r="F251" s="3">
        <v>4.1630000000000003</v>
      </c>
      <c r="G251">
        <v>224</v>
      </c>
      <c r="H251" s="3">
        <v>0.45776149999999999</v>
      </c>
      <c r="I251" s="3">
        <v>8471.0231137499995</v>
      </c>
      <c r="J251" s="3">
        <v>93.995063511129402</v>
      </c>
      <c r="K251" s="3">
        <v>45.878839864546499</v>
      </c>
      <c r="L251" s="3">
        <v>34195.94</v>
      </c>
      <c r="M251" s="3">
        <v>13.883900885198299</v>
      </c>
      <c r="N251" s="3">
        <v>7.9635477458109598</v>
      </c>
      <c r="O251" s="3">
        <v>60.258363236237798</v>
      </c>
      <c r="P251" s="3">
        <v>27.0715700545367</v>
      </c>
      <c r="Q251" s="3">
        <v>4.1815775693850696</v>
      </c>
      <c r="R251" s="3">
        <v>1.5460235244148199</v>
      </c>
    </row>
    <row r="252" spans="1:18" x14ac:dyDescent="0.25">
      <c r="A252" s="4">
        <v>43136</v>
      </c>
      <c r="B252" s="3">
        <v>1100</v>
      </c>
      <c r="C252" s="3">
        <v>1130</v>
      </c>
      <c r="D252" s="3">
        <v>1090.05</v>
      </c>
      <c r="E252" s="3">
        <v>1129.5</v>
      </c>
      <c r="F252" s="3">
        <v>3.044</v>
      </c>
      <c r="G252">
        <v>323</v>
      </c>
      <c r="H252" s="3">
        <v>0.33890189999999998</v>
      </c>
      <c r="I252" s="3">
        <v>8266.1085157500002</v>
      </c>
      <c r="J252" s="3">
        <v>91.721316834402202</v>
      </c>
      <c r="K252" s="3">
        <v>44.769027755512099</v>
      </c>
      <c r="L252" s="3">
        <v>34757.160000000003</v>
      </c>
      <c r="M252" s="3">
        <v>13.5480484231805</v>
      </c>
      <c r="N252" s="3">
        <v>7.7709090098431801</v>
      </c>
      <c r="O252" s="3">
        <v>58.8595141974087</v>
      </c>
      <c r="P252" s="3">
        <v>26.436966992307301</v>
      </c>
      <c r="Q252" s="3">
        <v>4.0804249370371002</v>
      </c>
      <c r="R252" s="3">
        <v>1.5086251151849199</v>
      </c>
    </row>
    <row r="253" spans="1:18" x14ac:dyDescent="0.25">
      <c r="A253" s="4">
        <v>43133</v>
      </c>
      <c r="B253" s="3">
        <v>1169.5999999999999</v>
      </c>
      <c r="C253" s="3">
        <v>1171.95</v>
      </c>
      <c r="D253" s="3">
        <v>1113.45</v>
      </c>
      <c r="E253" s="3">
        <v>1137.6500000000001</v>
      </c>
      <c r="F253" s="3">
        <v>2.7349999999999999</v>
      </c>
      <c r="G253">
        <v>282</v>
      </c>
      <c r="H253" s="3">
        <v>0.31236360000000002</v>
      </c>
      <c r="I253" s="3">
        <v>8325.7533005250007</v>
      </c>
      <c r="J253" s="3">
        <v>92.383139527806804</v>
      </c>
      <c r="K253" s="3">
        <v>45.092062351534601</v>
      </c>
      <c r="L253" s="3">
        <v>35066.75</v>
      </c>
      <c r="M253" s="3">
        <v>13.645805479089301</v>
      </c>
      <c r="N253" s="3">
        <v>7.82698064191952</v>
      </c>
      <c r="O253" s="3">
        <v>59.2666791854964</v>
      </c>
      <c r="P253" s="3">
        <v>26.621681812206202</v>
      </c>
      <c r="Q253" s="3">
        <v>4.1098675782383802</v>
      </c>
      <c r="R253" s="3">
        <v>1.5195107235857701</v>
      </c>
    </row>
    <row r="254" spans="1:18" x14ac:dyDescent="0.25">
      <c r="A254" s="4">
        <v>43132</v>
      </c>
      <c r="B254" s="3">
        <v>1200.1500000000001</v>
      </c>
      <c r="C254" s="3">
        <v>1217.6500000000001</v>
      </c>
      <c r="D254" s="3">
        <v>1150.2</v>
      </c>
      <c r="E254" s="3">
        <v>1183.55</v>
      </c>
      <c r="F254" s="3">
        <v>0.61699999999999999</v>
      </c>
      <c r="G254">
        <v>90</v>
      </c>
      <c r="H254" s="3">
        <v>7.3070399999999994E-2</v>
      </c>
      <c r="I254" s="3">
        <v>8661.6668736749998</v>
      </c>
      <c r="J254" s="3">
        <v>96.110459972870103</v>
      </c>
      <c r="K254" s="3">
        <v>46.911361487416002</v>
      </c>
      <c r="L254" s="3">
        <v>35906.660000000003</v>
      </c>
      <c r="M254" s="3">
        <v>14.1963636221827</v>
      </c>
      <c r="N254" s="3">
        <v>8.14277056980956</v>
      </c>
      <c r="O254" s="3">
        <v>61.559792431291299</v>
      </c>
      <c r="P254" s="3">
        <v>27.661977546360799</v>
      </c>
      <c r="Q254" s="3">
        <v>4.27568564340881</v>
      </c>
      <c r="R254" s="3">
        <v>1.58081740157336</v>
      </c>
    </row>
    <row r="255" spans="1:18" x14ac:dyDescent="0.25">
      <c r="A255" s="4">
        <v>43131</v>
      </c>
      <c r="B255" s="3">
        <v>1199.05</v>
      </c>
      <c r="C255" s="3">
        <v>1212</v>
      </c>
      <c r="D255" s="3">
        <v>1151</v>
      </c>
      <c r="E255" s="3">
        <v>1179.5999999999999</v>
      </c>
      <c r="F255" s="3">
        <v>0.79400000000000004</v>
      </c>
      <c r="G255">
        <v>88</v>
      </c>
      <c r="H255" s="3">
        <v>9.3295000000000003E-2</v>
      </c>
      <c r="I255" s="3">
        <v>8632.7592786000005</v>
      </c>
      <c r="J255" s="3">
        <v>95.789699280974702</v>
      </c>
      <c r="K255" s="3">
        <v>46.754798707748598</v>
      </c>
      <c r="L255" s="3">
        <v>35965.019999999997</v>
      </c>
      <c r="M255" s="3">
        <v>14.148984435576599</v>
      </c>
      <c r="N255" s="3">
        <v>8.1155947481283892</v>
      </c>
      <c r="O255" s="3">
        <v>61.362454799027901</v>
      </c>
      <c r="P255" s="3">
        <v>27.572453185796299</v>
      </c>
      <c r="Q255" s="3">
        <v>4.2614158970597202</v>
      </c>
      <c r="R255" s="3">
        <v>1.575541554557</v>
      </c>
    </row>
    <row r="256" spans="1:18" x14ac:dyDescent="0.25">
      <c r="A256" s="4">
        <v>43130</v>
      </c>
      <c r="B256" s="3">
        <v>1252</v>
      </c>
      <c r="C256" s="3">
        <v>1270</v>
      </c>
      <c r="D256" s="3">
        <v>1150</v>
      </c>
      <c r="E256" s="3">
        <v>1197.55</v>
      </c>
      <c r="F256" s="3">
        <v>4.0279999999999996</v>
      </c>
      <c r="G256">
        <v>407</v>
      </c>
      <c r="H256" s="3">
        <v>0.48608489999999999</v>
      </c>
      <c r="I256" s="3">
        <v>8764.1241726749995</v>
      </c>
      <c r="J256" s="3">
        <v>97.247333311233703</v>
      </c>
      <c r="K256" s="3">
        <v>47.466267541933199</v>
      </c>
      <c r="L256" s="3">
        <v>36033.730000000003</v>
      </c>
      <c r="M256" s="3">
        <v>14.364289853191501</v>
      </c>
      <c r="N256" s="3">
        <v>8.2390899377934499</v>
      </c>
      <c r="O256" s="3">
        <v>62.259216950705898</v>
      </c>
      <c r="P256" s="3">
        <v>27.9792790774755</v>
      </c>
      <c r="Q256" s="3">
        <v>4.3262619595827996</v>
      </c>
      <c r="R256" s="3">
        <v>1.5995166061883099</v>
      </c>
    </row>
    <row r="257" spans="1:18" x14ac:dyDescent="0.25">
      <c r="A257" s="4">
        <v>43129</v>
      </c>
      <c r="B257" s="3">
        <v>1237.0999999999999</v>
      </c>
      <c r="C257" s="3">
        <v>1237.8</v>
      </c>
      <c r="D257" s="3">
        <v>1209.05</v>
      </c>
      <c r="E257" s="3">
        <v>1225.5</v>
      </c>
      <c r="F257" s="3">
        <v>1.792</v>
      </c>
      <c r="G257">
        <v>104</v>
      </c>
      <c r="H257" s="3">
        <v>0.21916079999999999</v>
      </c>
      <c r="I257" s="3">
        <v>8968.6728517499996</v>
      </c>
      <c r="J257" s="3">
        <v>99.517019726038001</v>
      </c>
      <c r="K257" s="3">
        <v>48.57409784363</v>
      </c>
      <c r="L257" s="3">
        <v>36283.25</v>
      </c>
      <c r="M257" s="3">
        <v>14.69954257867</v>
      </c>
      <c r="N257" s="3">
        <v>8.4313846760184301</v>
      </c>
      <c r="O257" s="3">
        <v>63.6555680448228</v>
      </c>
      <c r="P257" s="3">
        <v>28.612748919950899</v>
      </c>
      <c r="Q257" s="3">
        <v>4.4272339622301597</v>
      </c>
      <c r="R257" s="3">
        <v>1.6368482325445901</v>
      </c>
    </row>
    <row r="258" spans="1:18" x14ac:dyDescent="0.25">
      <c r="A258" s="4">
        <v>43125</v>
      </c>
      <c r="B258" s="3">
        <v>1235</v>
      </c>
      <c r="C258" s="3">
        <v>1235.4000000000001</v>
      </c>
      <c r="D258" s="3">
        <v>1200</v>
      </c>
      <c r="E258" s="3">
        <v>1210.0999999999999</v>
      </c>
      <c r="F258" s="3">
        <v>72.242000000000004</v>
      </c>
      <c r="G258">
        <v>258</v>
      </c>
      <c r="H258" s="3">
        <v>8.7454009999999993</v>
      </c>
      <c r="I258" s="3">
        <v>8855.9698228500001</v>
      </c>
      <c r="J258" s="3">
        <v>98.266459053838105</v>
      </c>
      <c r="K258" s="3">
        <v>47.963701183661101</v>
      </c>
      <c r="L258" s="3">
        <v>36050.44</v>
      </c>
      <c r="M258" s="3">
        <v>14.5148237245602</v>
      </c>
      <c r="N258" s="3">
        <v>8.3254333712361497</v>
      </c>
      <c r="O258" s="3">
        <v>62.8862010734668</v>
      </c>
      <c r="P258" s="3">
        <v>28.263717235724801</v>
      </c>
      <c r="Q258" s="3">
        <v>4.3716000144387701</v>
      </c>
      <c r="R258" s="3">
        <v>1.61627910746814</v>
      </c>
    </row>
    <row r="259" spans="1:18" x14ac:dyDescent="0.25">
      <c r="A259" s="4">
        <v>43124</v>
      </c>
      <c r="B259" s="3">
        <v>1243</v>
      </c>
      <c r="C259" s="3">
        <v>1264.3</v>
      </c>
      <c r="D259" s="3">
        <v>1205.05</v>
      </c>
      <c r="E259" s="3">
        <v>1226.0999999999999</v>
      </c>
      <c r="F259" s="3">
        <v>0.88500000000000001</v>
      </c>
      <c r="G259">
        <v>131</v>
      </c>
      <c r="H259" s="3">
        <v>0.1099266</v>
      </c>
      <c r="I259" s="3">
        <v>8973.06387885</v>
      </c>
      <c r="J259" s="3">
        <v>99.565742869110807</v>
      </c>
      <c r="K259" s="3">
        <v>48.597879531680697</v>
      </c>
      <c r="L259" s="3">
        <v>36161.64</v>
      </c>
      <c r="M259" s="3">
        <v>14.706739417141801</v>
      </c>
      <c r="N259" s="3">
        <v>8.4355126489320291</v>
      </c>
      <c r="O259" s="3">
        <v>63.685543381369101</v>
      </c>
      <c r="P259" s="3">
        <v>28.626347556998699</v>
      </c>
      <c r="Q259" s="3">
        <v>4.4294015186376097</v>
      </c>
      <c r="R259" s="3">
        <v>1.63764962702809</v>
      </c>
    </row>
    <row r="260" spans="1:18" x14ac:dyDescent="0.25">
      <c r="A260" s="4">
        <v>43123</v>
      </c>
      <c r="B260" s="3">
        <v>1238</v>
      </c>
      <c r="C260" s="3">
        <v>1277</v>
      </c>
      <c r="D260" s="3">
        <v>1217.5999999999999</v>
      </c>
      <c r="E260" s="3">
        <v>1229.9000000000001</v>
      </c>
      <c r="F260" s="3">
        <v>1.4419999999999999</v>
      </c>
      <c r="G260">
        <v>234</v>
      </c>
      <c r="H260" s="3">
        <v>0.18036079999999999</v>
      </c>
      <c r="I260" s="3">
        <v>9000.8737171499997</v>
      </c>
      <c r="J260" s="3">
        <v>99.874322775237999</v>
      </c>
      <c r="K260" s="3">
        <v>48.748496889335399</v>
      </c>
      <c r="L260" s="3">
        <v>36139.980000000003</v>
      </c>
      <c r="M260" s="3">
        <v>14.7523193941299</v>
      </c>
      <c r="N260" s="3">
        <v>8.4616564773847998</v>
      </c>
      <c r="O260" s="3">
        <v>63.875387179495903</v>
      </c>
      <c r="P260" s="3">
        <v>28.7124722583013</v>
      </c>
      <c r="Q260" s="3">
        <v>4.4431293758848396</v>
      </c>
      <c r="R260" s="3">
        <v>1.64272512542358</v>
      </c>
    </row>
    <row r="261" spans="1:18" x14ac:dyDescent="0.25">
      <c r="A261" s="4">
        <v>43122</v>
      </c>
      <c r="B261" s="3">
        <v>1300</v>
      </c>
      <c r="C261" s="3">
        <v>1300</v>
      </c>
      <c r="D261" s="3">
        <v>1200</v>
      </c>
      <c r="E261" s="3">
        <v>1220.9000000000001</v>
      </c>
      <c r="F261" s="3">
        <v>7.2759999999999998</v>
      </c>
      <c r="G261">
        <v>700</v>
      </c>
      <c r="H261" s="3">
        <v>0.90036660000000002</v>
      </c>
      <c r="I261" s="3">
        <v>8935.0083106500006</v>
      </c>
      <c r="J261" s="3">
        <v>99.143475629147204</v>
      </c>
      <c r="K261" s="3">
        <v>48.391771568574399</v>
      </c>
      <c r="L261" s="3">
        <v>35798.01</v>
      </c>
      <c r="M261" s="3">
        <v>14.6443668170528</v>
      </c>
      <c r="N261" s="3">
        <v>8.3997368836808697</v>
      </c>
      <c r="O261" s="3">
        <v>63.425757131300898</v>
      </c>
      <c r="P261" s="3">
        <v>28.5084927025847</v>
      </c>
      <c r="Q261" s="3">
        <v>4.4106160297729904</v>
      </c>
      <c r="R261" s="3">
        <v>1.6307042081711101</v>
      </c>
    </row>
    <row r="262" spans="1:18" x14ac:dyDescent="0.25">
      <c r="A262" s="4">
        <v>43119</v>
      </c>
      <c r="B262" s="3">
        <v>1169.6500000000001</v>
      </c>
      <c r="C262" s="3">
        <v>1280</v>
      </c>
      <c r="D262" s="3">
        <v>1167</v>
      </c>
      <c r="E262" s="3">
        <v>1255.05</v>
      </c>
      <c r="F262" s="3">
        <v>4.4240000000000004</v>
      </c>
      <c r="G262">
        <v>416</v>
      </c>
      <c r="H262" s="3">
        <v>0.53928690000000001</v>
      </c>
      <c r="I262" s="3">
        <v>9184.9309364250003</v>
      </c>
      <c r="J262" s="3">
        <v>101.91663452237</v>
      </c>
      <c r="K262" s="3">
        <v>49.745345980128803</v>
      </c>
      <c r="L262" s="3">
        <v>35511.58</v>
      </c>
      <c r="M262" s="3">
        <v>15.0539868734066</v>
      </c>
      <c r="N262" s="3">
        <v>8.6346873420130006</v>
      </c>
      <c r="O262" s="3">
        <v>65.131853369729896</v>
      </c>
      <c r="P262" s="3">
        <v>29.282481794553799</v>
      </c>
      <c r="Q262" s="3">
        <v>4.5339861152973899</v>
      </c>
      <c r="R262" s="3">
        <v>1.6763169108568701</v>
      </c>
    </row>
    <row r="263" spans="1:18" x14ac:dyDescent="0.25">
      <c r="A263" s="4">
        <v>43118</v>
      </c>
      <c r="B263" s="3">
        <v>1184.45</v>
      </c>
      <c r="C263" s="3">
        <v>1195</v>
      </c>
      <c r="D263" s="3">
        <v>1155.95</v>
      </c>
      <c r="E263" s="3">
        <v>1172.1500000000001</v>
      </c>
      <c r="F263" s="3">
        <v>0.93</v>
      </c>
      <c r="G263">
        <v>125</v>
      </c>
      <c r="H263" s="3">
        <v>0.1093411</v>
      </c>
      <c r="I263" s="3">
        <v>8578.2373587750008</v>
      </c>
      <c r="J263" s="3">
        <v>95.184720254488397</v>
      </c>
      <c r="K263" s="3">
        <v>46.459509414452</v>
      </c>
      <c r="L263" s="3">
        <v>35260.29</v>
      </c>
      <c r="M263" s="3">
        <v>14.059623691218301</v>
      </c>
      <c r="N263" s="3">
        <v>8.0643390844512499</v>
      </c>
      <c r="O263" s="3">
        <v>60.990261036910901</v>
      </c>
      <c r="P263" s="3">
        <v>27.4036034424531</v>
      </c>
      <c r="Q263" s="3">
        <v>4.2345020716671398</v>
      </c>
      <c r="R263" s="3">
        <v>1.5655909063869</v>
      </c>
    </row>
    <row r="264" spans="1:18" x14ac:dyDescent="0.25">
      <c r="A264" s="4">
        <v>43117</v>
      </c>
      <c r="B264" s="3">
        <v>1158</v>
      </c>
      <c r="C264" s="3">
        <v>1203</v>
      </c>
      <c r="D264" s="3">
        <v>1123.05</v>
      </c>
      <c r="E264" s="3">
        <v>1160.25</v>
      </c>
      <c r="F264" s="3">
        <v>1.7270000000000001</v>
      </c>
      <c r="G264">
        <v>293</v>
      </c>
      <c r="H264" s="3">
        <v>0.2009166</v>
      </c>
      <c r="I264" s="3">
        <v>8491.1486546249998</v>
      </c>
      <c r="J264" s="3">
        <v>94.218377916879305</v>
      </c>
      <c r="K264" s="3">
        <v>45.987839268112403</v>
      </c>
      <c r="L264" s="3">
        <v>35081.82</v>
      </c>
      <c r="M264" s="3">
        <v>13.9168863948608</v>
      </c>
      <c r="N264" s="3">
        <v>7.9824676216649397</v>
      </c>
      <c r="O264" s="3">
        <v>60.395750195408503</v>
      </c>
      <c r="P264" s="3">
        <v>27.133897141005601</v>
      </c>
      <c r="Q264" s="3">
        <v>4.1915122029192498</v>
      </c>
      <c r="R264" s="3">
        <v>1.54969658246419</v>
      </c>
    </row>
    <row r="265" spans="1:18" x14ac:dyDescent="0.25">
      <c r="A265" s="4">
        <v>43116</v>
      </c>
      <c r="B265" s="3">
        <v>1135.3</v>
      </c>
      <c r="C265" s="3">
        <v>1200</v>
      </c>
      <c r="D265" s="3">
        <v>1093.7</v>
      </c>
      <c r="E265" s="3">
        <v>1165.0999999999999</v>
      </c>
      <c r="F265" s="3">
        <v>2.5350000000000001</v>
      </c>
      <c r="G265">
        <v>238</v>
      </c>
      <c r="H265" s="3">
        <v>0.28949750000000002</v>
      </c>
      <c r="I265" s="3">
        <v>8526.6427903500007</v>
      </c>
      <c r="J265" s="3">
        <v>94.612223323383802</v>
      </c>
      <c r="K265" s="3">
        <v>46.180074579855798</v>
      </c>
      <c r="L265" s="3">
        <v>34771.050000000003</v>
      </c>
      <c r="M265" s="3">
        <v>13.9750608391745</v>
      </c>
      <c r="N265" s="3">
        <v>8.0158354027164993</v>
      </c>
      <c r="O265" s="3">
        <v>60.638050832491402</v>
      </c>
      <c r="P265" s="3">
        <v>27.2438194571418</v>
      </c>
      <c r="Q265" s="3">
        <v>4.2090332838795197</v>
      </c>
      <c r="R265" s="3">
        <v>1.5561745212058</v>
      </c>
    </row>
    <row r="266" spans="1:18" x14ac:dyDescent="0.25">
      <c r="A266" s="4">
        <v>43115</v>
      </c>
      <c r="B266" s="3">
        <v>1122.0999999999999</v>
      </c>
      <c r="C266" s="3">
        <v>1150</v>
      </c>
      <c r="D266" s="3">
        <v>1122.05</v>
      </c>
      <c r="E266" s="3">
        <v>1131.1500000000001</v>
      </c>
      <c r="F266" s="3">
        <v>1.149</v>
      </c>
      <c r="G266">
        <v>196</v>
      </c>
      <c r="H266" s="3">
        <v>0.13066749999999999</v>
      </c>
      <c r="I266" s="3">
        <v>8278.183840275</v>
      </c>
      <c r="J266" s="3">
        <v>91.855305477852298</v>
      </c>
      <c r="K266" s="3">
        <v>44.834427397651602</v>
      </c>
      <c r="L266" s="3">
        <v>34843.51</v>
      </c>
      <c r="M266" s="3">
        <v>13.567839728978001</v>
      </c>
      <c r="N266" s="3">
        <v>7.7822609353555698</v>
      </c>
      <c r="O266" s="3">
        <v>58.941946372911097</v>
      </c>
      <c r="P266" s="3">
        <v>26.474363244188599</v>
      </c>
      <c r="Q266" s="3">
        <v>4.0863857171575999</v>
      </c>
      <c r="R266" s="3">
        <v>1.51082895001454</v>
      </c>
    </row>
    <row r="267" spans="1:18" x14ac:dyDescent="0.25">
      <c r="A267" s="4">
        <v>43112</v>
      </c>
      <c r="B267" s="3">
        <v>1130.05</v>
      </c>
      <c r="C267" s="3">
        <v>1150.7</v>
      </c>
      <c r="D267" s="3">
        <v>1109.8499999999999</v>
      </c>
      <c r="E267" s="3">
        <v>1147.0999999999999</v>
      </c>
      <c r="F267" s="3">
        <v>1.75</v>
      </c>
      <c r="G267">
        <v>162</v>
      </c>
      <c r="H267" s="3">
        <v>0.19792699999999999</v>
      </c>
      <c r="I267" s="3">
        <v>8394.9119773500006</v>
      </c>
      <c r="J267" s="3">
        <v>93.150529031202097</v>
      </c>
      <c r="K267" s="3">
        <v>45.466623938333697</v>
      </c>
      <c r="L267" s="3">
        <v>34592.39</v>
      </c>
      <c r="M267" s="3">
        <v>13.7591556850203</v>
      </c>
      <c r="N267" s="3">
        <v>7.89199621530864</v>
      </c>
      <c r="O267" s="3">
        <v>59.738790736101201</v>
      </c>
      <c r="P267" s="3">
        <v>26.8358603457086</v>
      </c>
      <c r="Q267" s="3">
        <v>4.1440065916558204</v>
      </c>
      <c r="R267" s="3">
        <v>1.53213268670086</v>
      </c>
    </row>
    <row r="268" spans="1:18" x14ac:dyDescent="0.25">
      <c r="A268" s="4">
        <v>43111</v>
      </c>
      <c r="B268" s="3">
        <v>1133</v>
      </c>
      <c r="C268" s="3">
        <v>1180</v>
      </c>
      <c r="D268" s="3">
        <v>1127.5999999999999</v>
      </c>
      <c r="E268" s="3">
        <v>1132.95</v>
      </c>
      <c r="F268" s="3">
        <v>2.117</v>
      </c>
      <c r="G268">
        <v>390</v>
      </c>
      <c r="H268" s="3">
        <v>0.2430274</v>
      </c>
      <c r="I268" s="3">
        <v>8291.3569215749994</v>
      </c>
      <c r="J268" s="3">
        <v>92.001474907070403</v>
      </c>
      <c r="K268" s="3">
        <v>44.905772461803799</v>
      </c>
      <c r="L268" s="3">
        <v>34503.49</v>
      </c>
      <c r="M268" s="3">
        <v>13.5894302443934</v>
      </c>
      <c r="N268" s="3">
        <v>7.79464485409635</v>
      </c>
      <c r="O268" s="3">
        <v>59.031872382550098</v>
      </c>
      <c r="P268" s="3">
        <v>26.515159155332</v>
      </c>
      <c r="Q268" s="3">
        <v>4.0928883863799701</v>
      </c>
      <c r="R268" s="3">
        <v>1.51323313346503</v>
      </c>
    </row>
    <row r="269" spans="1:18" x14ac:dyDescent="0.25">
      <c r="A269" s="4">
        <v>43110</v>
      </c>
      <c r="B269" s="3">
        <v>1161.3499999999999</v>
      </c>
      <c r="C269" s="3">
        <v>1171</v>
      </c>
      <c r="D269" s="3">
        <v>1115</v>
      </c>
      <c r="E269" s="3">
        <v>1121.25</v>
      </c>
      <c r="F269" s="3">
        <v>3.5659999999999998</v>
      </c>
      <c r="G269">
        <v>311</v>
      </c>
      <c r="H269" s="3">
        <v>0.40917870000000001</v>
      </c>
      <c r="I269" s="3">
        <v>8205.7318931249993</v>
      </c>
      <c r="J269" s="3">
        <v>91.051373617152294</v>
      </c>
      <c r="K269" s="3">
        <v>44.442029544814503</v>
      </c>
      <c r="L269" s="3">
        <v>34433.07</v>
      </c>
      <c r="M269" s="3">
        <v>13.449091894193201</v>
      </c>
      <c r="N269" s="3">
        <v>7.7141493822812404</v>
      </c>
      <c r="O269" s="3">
        <v>58.4473533198965</v>
      </c>
      <c r="P269" s="3">
        <v>26.249985732900399</v>
      </c>
      <c r="Q269" s="3">
        <v>4.0506210364345696</v>
      </c>
      <c r="R269" s="3">
        <v>1.4976059410368201</v>
      </c>
    </row>
    <row r="270" spans="1:18" x14ac:dyDescent="0.25">
      <c r="A270" s="4">
        <v>43109</v>
      </c>
      <c r="B270" s="3">
        <v>1184.4000000000001</v>
      </c>
      <c r="C270" s="3">
        <v>1184.4000000000001</v>
      </c>
      <c r="D270" s="3">
        <v>1160</v>
      </c>
      <c r="E270" s="3">
        <v>1161.45</v>
      </c>
      <c r="F270" s="3">
        <v>0.56399999999999995</v>
      </c>
      <c r="G270">
        <v>111</v>
      </c>
      <c r="H270" s="3">
        <v>6.5681900000000001E-2</v>
      </c>
      <c r="I270" s="3">
        <v>8499.9307088250007</v>
      </c>
      <c r="J270" s="3">
        <v>94.315824203024803</v>
      </c>
      <c r="K270" s="3">
        <v>46.035402644213796</v>
      </c>
      <c r="L270" s="3">
        <v>34443.19</v>
      </c>
      <c r="M270" s="3">
        <v>13.9312800718044</v>
      </c>
      <c r="N270" s="3">
        <v>7.9907235674921298</v>
      </c>
      <c r="O270" s="3">
        <v>60.455700868501197</v>
      </c>
      <c r="P270" s="3">
        <v>27.1610944151012</v>
      </c>
      <c r="Q270" s="3">
        <v>4.1958473157341603</v>
      </c>
      <c r="R270" s="3">
        <v>1.55129937143118</v>
      </c>
    </row>
    <row r="271" spans="1:18" x14ac:dyDescent="0.25">
      <c r="A271" s="4">
        <v>43108</v>
      </c>
      <c r="B271" s="3">
        <v>1180</v>
      </c>
      <c r="C271" s="3">
        <v>1197</v>
      </c>
      <c r="D271" s="3">
        <v>1161.2</v>
      </c>
      <c r="E271" s="3">
        <v>1170.55</v>
      </c>
      <c r="F271" s="3">
        <v>1.831</v>
      </c>
      <c r="G271">
        <v>354</v>
      </c>
      <c r="H271" s="3">
        <v>0.21514269999999999</v>
      </c>
      <c r="I271" s="3">
        <v>8566.5279531750002</v>
      </c>
      <c r="J271" s="3">
        <v>95.054791872961104</v>
      </c>
      <c r="K271" s="3">
        <v>46.396091579649998</v>
      </c>
      <c r="L271" s="3">
        <v>34352.79</v>
      </c>
      <c r="M271" s="3">
        <v>14.0404321219601</v>
      </c>
      <c r="N271" s="3">
        <v>8.0533311566816597</v>
      </c>
      <c r="O271" s="3">
        <v>60.910326806120601</v>
      </c>
      <c r="P271" s="3">
        <v>27.367340410325699</v>
      </c>
      <c r="Q271" s="3">
        <v>4.2287219212472502</v>
      </c>
      <c r="R271" s="3">
        <v>1.5634538544309</v>
      </c>
    </row>
    <row r="272" spans="1:18" x14ac:dyDescent="0.25">
      <c r="A272" s="4">
        <v>43105</v>
      </c>
      <c r="B272" s="3">
        <v>1170.55</v>
      </c>
      <c r="C272" s="3">
        <v>1175.8</v>
      </c>
      <c r="D272" s="3">
        <v>1152.8</v>
      </c>
      <c r="E272" s="3">
        <v>1164.55</v>
      </c>
      <c r="F272" s="3">
        <v>1.2709999999999999</v>
      </c>
      <c r="G272">
        <v>137</v>
      </c>
      <c r="H272" s="3">
        <v>0.14835100000000001</v>
      </c>
      <c r="I272" s="3">
        <v>8522.6176821749996</v>
      </c>
      <c r="J272" s="3">
        <v>94.567560442233898</v>
      </c>
      <c r="K272" s="3">
        <v>46.158274699142602</v>
      </c>
      <c r="L272" s="3">
        <v>34153.85</v>
      </c>
      <c r="M272" s="3">
        <v>13.968463737242001</v>
      </c>
      <c r="N272" s="3">
        <v>8.0120514275457104</v>
      </c>
      <c r="O272" s="3">
        <v>60.610573440657198</v>
      </c>
      <c r="P272" s="3">
        <v>27.231354039848</v>
      </c>
      <c r="Q272" s="3">
        <v>4.2070463571726897</v>
      </c>
      <c r="R272" s="3">
        <v>1.5554399095959199</v>
      </c>
    </row>
    <row r="273" spans="1:18" x14ac:dyDescent="0.25">
      <c r="A273" s="4">
        <v>43104</v>
      </c>
      <c r="B273" s="3">
        <v>1174.75</v>
      </c>
      <c r="C273" s="3">
        <v>1198.3</v>
      </c>
      <c r="D273" s="3">
        <v>1156.45</v>
      </c>
      <c r="E273" s="3">
        <v>1173.7</v>
      </c>
      <c r="F273" s="3">
        <v>2.8439999999999999</v>
      </c>
      <c r="G273">
        <v>307</v>
      </c>
      <c r="H273" s="3">
        <v>0.3353276</v>
      </c>
      <c r="I273" s="3">
        <v>8589.5808454500002</v>
      </c>
      <c r="J273" s="3">
        <v>95.310588374092902</v>
      </c>
      <c r="K273" s="3">
        <v>46.520945441916403</v>
      </c>
      <c r="L273" s="3">
        <v>33969.64</v>
      </c>
      <c r="M273" s="3">
        <v>14.0782155239371</v>
      </c>
      <c r="N273" s="3">
        <v>8.0750030144780407</v>
      </c>
      <c r="O273" s="3">
        <v>61.067697322988899</v>
      </c>
      <c r="P273" s="3">
        <v>27.438733254826499</v>
      </c>
      <c r="Q273" s="3">
        <v>4.2401015923863996</v>
      </c>
      <c r="R273" s="3">
        <v>1.56766117546927</v>
      </c>
    </row>
    <row r="274" spans="1:18" x14ac:dyDescent="0.25">
      <c r="A274" s="4">
        <v>43103</v>
      </c>
      <c r="B274" s="3">
        <v>1148.8</v>
      </c>
      <c r="C274" s="3">
        <v>1188.8</v>
      </c>
      <c r="D274" s="3">
        <v>1148.25</v>
      </c>
      <c r="E274" s="3">
        <v>1160.6500000000001</v>
      </c>
      <c r="F274" s="3">
        <v>1.651</v>
      </c>
      <c r="G274">
        <v>208</v>
      </c>
      <c r="H274" s="3">
        <v>0.19184290000000001</v>
      </c>
      <c r="I274" s="3">
        <v>8494.0760060249995</v>
      </c>
      <c r="J274" s="3">
        <v>94.250860012261199</v>
      </c>
      <c r="K274" s="3">
        <v>46.003693726812898</v>
      </c>
      <c r="L274" s="3">
        <v>33793.379999999997</v>
      </c>
      <c r="M274" s="3">
        <v>13.921684287175299</v>
      </c>
      <c r="N274" s="3">
        <v>7.98521960360734</v>
      </c>
      <c r="O274" s="3">
        <v>60.415733753105997</v>
      </c>
      <c r="P274" s="3">
        <v>27.142962899037499</v>
      </c>
      <c r="Q274" s="3">
        <v>4.1929572405242199</v>
      </c>
      <c r="R274" s="3">
        <v>1.5502308454531899</v>
      </c>
    </row>
    <row r="275" spans="1:18" x14ac:dyDescent="0.25">
      <c r="A275" s="4">
        <v>43102</v>
      </c>
      <c r="B275" s="3">
        <v>1192</v>
      </c>
      <c r="C275" s="3">
        <v>1199.3</v>
      </c>
      <c r="D275" s="3">
        <v>1128.05</v>
      </c>
      <c r="E275" s="3">
        <v>1144.7</v>
      </c>
      <c r="F275" s="3">
        <v>3.641</v>
      </c>
      <c r="G275">
        <v>293</v>
      </c>
      <c r="H275" s="3">
        <v>0.41965390000000002</v>
      </c>
      <c r="I275" s="3">
        <v>8377.3478689500007</v>
      </c>
      <c r="J275" s="3">
        <v>92.9556364589113</v>
      </c>
      <c r="K275" s="3">
        <v>45.371497186130803</v>
      </c>
      <c r="L275" s="3">
        <v>33812.26</v>
      </c>
      <c r="M275" s="3">
        <v>13.730368331133</v>
      </c>
      <c r="N275" s="3">
        <v>7.87548432365426</v>
      </c>
      <c r="O275" s="3">
        <v>59.6188893899159</v>
      </c>
      <c r="P275" s="3">
        <v>26.781465797517502</v>
      </c>
      <c r="Q275" s="3">
        <v>4.1353363660260003</v>
      </c>
      <c r="R275" s="3">
        <v>1.5289271087668701</v>
      </c>
    </row>
    <row r="276" spans="1:18" x14ac:dyDescent="0.25">
      <c r="A276" s="4">
        <v>43101</v>
      </c>
      <c r="B276" s="3">
        <v>1251</v>
      </c>
      <c r="C276" s="3">
        <v>1255</v>
      </c>
      <c r="D276" s="3">
        <v>1175</v>
      </c>
      <c r="E276" s="3">
        <v>1186.25</v>
      </c>
      <c r="F276" s="3">
        <v>5.4980000000000002</v>
      </c>
      <c r="G276">
        <v>290</v>
      </c>
      <c r="H276" s="3">
        <v>0.6563734</v>
      </c>
      <c r="I276" s="3">
        <v>8681.4264956250008</v>
      </c>
      <c r="J276" s="3">
        <v>96.329714116697403</v>
      </c>
      <c r="K276" s="3">
        <v>47.018379083644298</v>
      </c>
      <c r="L276" s="3">
        <v>33812.75</v>
      </c>
      <c r="M276" s="3">
        <v>14.228749395305799</v>
      </c>
      <c r="N276" s="3">
        <v>8.1613464479207405</v>
      </c>
      <c r="O276" s="3">
        <v>61.694681445749801</v>
      </c>
      <c r="P276" s="3">
        <v>27.7231714130758</v>
      </c>
      <c r="Q276" s="3">
        <v>4.2854396472423701</v>
      </c>
      <c r="R276" s="3">
        <v>1.5844236767491</v>
      </c>
    </row>
    <row r="277" spans="1:18" x14ac:dyDescent="0.25">
      <c r="A277" s="4">
        <v>43098</v>
      </c>
      <c r="B277" s="3">
        <v>1228.3</v>
      </c>
      <c r="C277" s="3">
        <v>1228.3</v>
      </c>
      <c r="D277" s="3">
        <v>1188</v>
      </c>
      <c r="E277" s="3">
        <v>1197.0999999999999</v>
      </c>
      <c r="F277" s="3">
        <v>1.5620000000000001</v>
      </c>
      <c r="G277">
        <v>165</v>
      </c>
      <c r="H277" s="3">
        <v>0.1872067</v>
      </c>
      <c r="I277" s="3">
        <v>8760.8309023500005</v>
      </c>
      <c r="J277" s="3">
        <v>125.110045017494</v>
      </c>
      <c r="K277" s="3">
        <v>54.7747066289241</v>
      </c>
      <c r="L277" s="3">
        <v>34056.83</v>
      </c>
      <c r="M277" s="3">
        <v>14.908251693395901</v>
      </c>
      <c r="N277" s="3">
        <v>8.6001138242273107</v>
      </c>
      <c r="O277" s="3">
        <v>67.341799947925495</v>
      </c>
      <c r="P277" s="3">
        <v>30.298452756670301</v>
      </c>
      <c r="Q277" s="3">
        <v>4.6866731373444797</v>
      </c>
      <c r="R277" s="3">
        <v>1.7248881099441</v>
      </c>
    </row>
    <row r="278" spans="1:18" x14ac:dyDescent="0.25">
      <c r="A278" s="4">
        <v>43097</v>
      </c>
      <c r="B278" s="3">
        <v>1243.3499999999999</v>
      </c>
      <c r="C278" s="3">
        <v>1243.3499999999999</v>
      </c>
      <c r="D278" s="3">
        <v>1180</v>
      </c>
      <c r="E278" s="3">
        <v>1197.9000000000001</v>
      </c>
      <c r="F278" s="3">
        <v>4.806</v>
      </c>
      <c r="G278">
        <v>356</v>
      </c>
      <c r="H278" s="3">
        <v>0.57523250000000004</v>
      </c>
      <c r="I278" s="3">
        <v>8766.6856051499999</v>
      </c>
      <c r="J278" s="3">
        <v>125.193653768654</v>
      </c>
      <c r="K278" s="3">
        <v>54.811311561931397</v>
      </c>
      <c r="L278" s="3">
        <v>33848.03</v>
      </c>
      <c r="M278" s="3">
        <v>14.918214604894301</v>
      </c>
      <c r="N278" s="3">
        <v>8.6058611227482196</v>
      </c>
      <c r="O278" s="3">
        <v>67.385045427786395</v>
      </c>
      <c r="P278" s="3">
        <v>30.318094335188601</v>
      </c>
      <c r="Q278" s="3">
        <v>4.6898051551457298</v>
      </c>
      <c r="R278" s="3">
        <v>1.7260408210692799</v>
      </c>
    </row>
    <row r="279" spans="1:18" x14ac:dyDescent="0.25">
      <c r="A279" s="4">
        <v>43096</v>
      </c>
      <c r="B279" s="3">
        <v>1250.2</v>
      </c>
      <c r="C279" s="3">
        <v>1254</v>
      </c>
      <c r="D279" s="3">
        <v>1203</v>
      </c>
      <c r="E279" s="3">
        <v>1212.75</v>
      </c>
      <c r="F279" s="3">
        <v>2.2240000000000002</v>
      </c>
      <c r="G279">
        <v>223</v>
      </c>
      <c r="H279" s="3">
        <v>0.27232909999999999</v>
      </c>
      <c r="I279" s="3">
        <v>8875.3635258750001</v>
      </c>
      <c r="J279" s="3">
        <v>126.745641212067</v>
      </c>
      <c r="K279" s="3">
        <v>55.490790630881001</v>
      </c>
      <c r="L279" s="3">
        <v>33911.81</v>
      </c>
      <c r="M279" s="3">
        <v>15.1031511495831</v>
      </c>
      <c r="N279" s="3">
        <v>8.7125453515426194</v>
      </c>
      <c r="O279" s="3">
        <v>68.187789647703198</v>
      </c>
      <c r="P279" s="3">
        <v>30.682691136434499</v>
      </c>
      <c r="Q279" s="3">
        <v>4.7479432355814204</v>
      </c>
      <c r="R279" s="3">
        <v>1.7474380213304701</v>
      </c>
    </row>
    <row r="280" spans="1:18" x14ac:dyDescent="0.25">
      <c r="A280" s="4">
        <v>43095</v>
      </c>
      <c r="B280" s="3">
        <v>1227.45</v>
      </c>
      <c r="C280" s="3">
        <v>1268.0999999999999</v>
      </c>
      <c r="D280" s="3">
        <v>1224.7</v>
      </c>
      <c r="E280" s="3">
        <v>1250.5999999999999</v>
      </c>
      <c r="F280" s="3">
        <v>7.508</v>
      </c>
      <c r="G280">
        <v>499</v>
      </c>
      <c r="H280" s="3">
        <v>0.93645120000000004</v>
      </c>
      <c r="I280" s="3">
        <v>9152.3641521000009</v>
      </c>
      <c r="J280" s="3">
        <v>130.701380251339</v>
      </c>
      <c r="K280" s="3">
        <v>57.222661523792802</v>
      </c>
      <c r="L280" s="3">
        <v>34010.61</v>
      </c>
      <c r="M280" s="3">
        <v>15.574521399850401</v>
      </c>
      <c r="N280" s="3">
        <v>8.9844644128131907</v>
      </c>
      <c r="O280" s="3">
        <v>70.233841413619103</v>
      </c>
      <c r="P280" s="3">
        <v>31.611983320081698</v>
      </c>
      <c r="Q280" s="3">
        <v>4.8961268278030303</v>
      </c>
      <c r="R280" s="3">
        <v>1.8019756664406399</v>
      </c>
    </row>
    <row r="281" spans="1:18" x14ac:dyDescent="0.25">
      <c r="A281" s="4">
        <v>43091</v>
      </c>
      <c r="B281" s="3">
        <v>1256.55</v>
      </c>
      <c r="C281" s="3">
        <v>1258.4000000000001</v>
      </c>
      <c r="D281" s="3">
        <v>1210</v>
      </c>
      <c r="E281" s="3">
        <v>1216.1500000000001</v>
      </c>
      <c r="F281" s="3">
        <v>2.8580000000000001</v>
      </c>
      <c r="G281">
        <v>296</v>
      </c>
      <c r="H281" s="3">
        <v>0.35046759999999999</v>
      </c>
      <c r="I281" s="3">
        <v>8900.2460127750001</v>
      </c>
      <c r="J281" s="3">
        <v>127.10097840449799</v>
      </c>
      <c r="K281" s="3">
        <v>55.6463615961624</v>
      </c>
      <c r="L281" s="3">
        <v>33940.300000000003</v>
      </c>
      <c r="M281" s="3">
        <v>15.145493523451201</v>
      </c>
      <c r="N281" s="3">
        <v>8.7369713702564908</v>
      </c>
      <c r="O281" s="3">
        <v>68.371582937111796</v>
      </c>
      <c r="P281" s="3">
        <v>30.7661678451373</v>
      </c>
      <c r="Q281" s="3">
        <v>4.7612543112367298</v>
      </c>
      <c r="R281" s="3">
        <v>1.7523370436124901</v>
      </c>
    </row>
    <row r="282" spans="1:18" x14ac:dyDescent="0.25">
      <c r="A282" s="4">
        <v>43090</v>
      </c>
      <c r="B282" s="3">
        <v>1194</v>
      </c>
      <c r="C282" s="3">
        <v>1293</v>
      </c>
      <c r="D282" s="3">
        <v>1157</v>
      </c>
      <c r="E282" s="3">
        <v>1256.8499999999999</v>
      </c>
      <c r="F282" s="3">
        <v>5.8760000000000003</v>
      </c>
      <c r="G282">
        <v>566</v>
      </c>
      <c r="H282" s="3">
        <v>0.72788269999999999</v>
      </c>
      <c r="I282" s="3">
        <v>9198.1040177249997</v>
      </c>
      <c r="J282" s="3">
        <v>131.35457361977899</v>
      </c>
      <c r="K282" s="3">
        <v>57.508637562913002</v>
      </c>
      <c r="L282" s="3">
        <v>33756.28</v>
      </c>
      <c r="M282" s="3">
        <v>15.652356645931601</v>
      </c>
      <c r="N282" s="3">
        <v>9.0293651825078101</v>
      </c>
      <c r="O282" s="3">
        <v>70.571696725031998</v>
      </c>
      <c r="P282" s="3">
        <v>31.765433152256001</v>
      </c>
      <c r="Q282" s="3">
        <v>4.9205957168752903</v>
      </c>
      <c r="R282" s="3">
        <v>1.8109812221061301</v>
      </c>
    </row>
    <row r="283" spans="1:18" x14ac:dyDescent="0.25">
      <c r="A283" s="4">
        <v>43089</v>
      </c>
      <c r="B283" s="3">
        <v>1222</v>
      </c>
      <c r="C283" s="3">
        <v>1230.3</v>
      </c>
      <c r="D283" s="3">
        <v>1141</v>
      </c>
      <c r="E283" s="3">
        <v>1180.0999999999999</v>
      </c>
      <c r="F283" s="3">
        <v>1.6</v>
      </c>
      <c r="G283">
        <v>175</v>
      </c>
      <c r="H283" s="3">
        <v>0.1921995</v>
      </c>
      <c r="I283" s="3">
        <v>8636.4184678500005</v>
      </c>
      <c r="J283" s="3">
        <v>123.333359055337</v>
      </c>
      <c r="K283" s="3">
        <v>53.996851802517099</v>
      </c>
      <c r="L283" s="3">
        <v>33777.379999999997</v>
      </c>
      <c r="M283" s="3">
        <v>14.696539824055201</v>
      </c>
      <c r="N283" s="3">
        <v>8.4779837306579608</v>
      </c>
      <c r="O283" s="3">
        <v>66.422833500882703</v>
      </c>
      <c r="P283" s="3">
        <v>29.881069213156302</v>
      </c>
      <c r="Q283" s="3">
        <v>4.6201177590679299</v>
      </c>
      <c r="R283" s="3">
        <v>1.7003929985339801</v>
      </c>
    </row>
    <row r="284" spans="1:18" x14ac:dyDescent="0.25">
      <c r="A284" s="4">
        <v>43088</v>
      </c>
      <c r="B284" s="3">
        <v>1221.8499999999999</v>
      </c>
      <c r="C284" s="3">
        <v>1251</v>
      </c>
      <c r="D284" s="3">
        <v>1203.05</v>
      </c>
      <c r="E284" s="3">
        <v>1210.05</v>
      </c>
      <c r="F284" s="3">
        <v>1.278</v>
      </c>
      <c r="G284">
        <v>173</v>
      </c>
      <c r="H284" s="3">
        <v>0.1568215</v>
      </c>
      <c r="I284" s="3">
        <v>8855.6039039250008</v>
      </c>
      <c r="J284" s="3">
        <v>126.46346167690101</v>
      </c>
      <c r="K284" s="3">
        <v>55.367248981981099</v>
      </c>
      <c r="L284" s="3">
        <v>33836.74</v>
      </c>
      <c r="M284" s="3">
        <v>15.069526323276</v>
      </c>
      <c r="N284" s="3">
        <v>8.6931482190345495</v>
      </c>
      <c r="O284" s="3">
        <v>68.041836153172895</v>
      </c>
      <c r="P284" s="3">
        <v>30.6164008089353</v>
      </c>
      <c r="Q284" s="3">
        <v>4.7373726755021996</v>
      </c>
      <c r="R284" s="3">
        <v>1.7435476212829799</v>
      </c>
    </row>
    <row r="285" spans="1:18" x14ac:dyDescent="0.25">
      <c r="A285" s="4">
        <v>43087</v>
      </c>
      <c r="B285" s="3">
        <v>1195.3499999999999</v>
      </c>
      <c r="C285" s="3">
        <v>1233.3499999999999</v>
      </c>
      <c r="D285" s="3">
        <v>1150</v>
      </c>
      <c r="E285" s="3">
        <v>1209.4000000000001</v>
      </c>
      <c r="F285" s="3">
        <v>2.0739999999999998</v>
      </c>
      <c r="G285">
        <v>230</v>
      </c>
      <c r="H285" s="3">
        <v>0.2512084</v>
      </c>
      <c r="I285" s="3">
        <v>8850.8469578999993</v>
      </c>
      <c r="J285" s="3">
        <v>126.39552956658299</v>
      </c>
      <c r="K285" s="3">
        <v>55.337507473912602</v>
      </c>
      <c r="L285" s="3">
        <v>33601.68</v>
      </c>
      <c r="M285" s="3">
        <v>15.0614314576836</v>
      </c>
      <c r="N285" s="3">
        <v>8.6884785389863097</v>
      </c>
      <c r="O285" s="3">
        <v>68.006699200785903</v>
      </c>
      <c r="P285" s="3">
        <v>30.600442026389199</v>
      </c>
      <c r="Q285" s="3">
        <v>4.7348279110386899</v>
      </c>
      <c r="R285" s="3">
        <v>1.7426110434937701</v>
      </c>
    </row>
    <row r="286" spans="1:18" x14ac:dyDescent="0.25">
      <c r="A286" s="4">
        <v>43084</v>
      </c>
      <c r="B286" s="3">
        <v>1205.7</v>
      </c>
      <c r="C286" s="3">
        <v>1245</v>
      </c>
      <c r="D286" s="3">
        <v>1195.3499999999999</v>
      </c>
      <c r="E286" s="3">
        <v>1234.45</v>
      </c>
      <c r="F286" s="3">
        <v>1.9419999999999999</v>
      </c>
      <c r="G286">
        <v>285</v>
      </c>
      <c r="H286" s="3">
        <v>0.23859130000000001</v>
      </c>
      <c r="I286" s="3">
        <v>9034.1723393249995</v>
      </c>
      <c r="J286" s="3">
        <v>129.01352858729001</v>
      </c>
      <c r="K286" s="3">
        <v>56.483699438706303</v>
      </c>
      <c r="L286" s="3">
        <v>33462.97</v>
      </c>
      <c r="M286" s="3">
        <v>15.373395123976801</v>
      </c>
      <c r="N286" s="3">
        <v>8.8684408239223202</v>
      </c>
      <c r="O286" s="3">
        <v>69.360823288928501</v>
      </c>
      <c r="P286" s="3">
        <v>31.2154689537435</v>
      </c>
      <c r="Q286" s="3">
        <v>4.8328992184403097</v>
      </c>
      <c r="R286" s="3">
        <v>1.77870531060103</v>
      </c>
    </row>
    <row r="287" spans="1:18" x14ac:dyDescent="0.25">
      <c r="A287" s="4">
        <v>43083</v>
      </c>
      <c r="B287" s="3">
        <v>1251.9000000000001</v>
      </c>
      <c r="C287" s="3">
        <v>1251.9000000000001</v>
      </c>
      <c r="D287" s="3">
        <v>1180.0999999999999</v>
      </c>
      <c r="E287" s="3">
        <v>1192.6500000000001</v>
      </c>
      <c r="F287" s="3">
        <v>3.1789999999999998</v>
      </c>
      <c r="G287">
        <v>261</v>
      </c>
      <c r="H287" s="3">
        <v>0.38325999999999999</v>
      </c>
      <c r="I287" s="3">
        <v>8728.2641180249993</v>
      </c>
      <c r="J287" s="3">
        <v>124.644971339165</v>
      </c>
      <c r="K287" s="3">
        <v>54.571091689070499</v>
      </c>
      <c r="L287" s="3">
        <v>33246.699999999997</v>
      </c>
      <c r="M287" s="3">
        <v>14.8528329981862</v>
      </c>
      <c r="N287" s="3">
        <v>8.5681444762047505</v>
      </c>
      <c r="O287" s="3">
        <v>67.101246966199596</v>
      </c>
      <c r="P287" s="3">
        <v>30.189196476162198</v>
      </c>
      <c r="Q287" s="3">
        <v>4.6692512883250297</v>
      </c>
      <c r="R287" s="3">
        <v>1.71847615431028</v>
      </c>
    </row>
    <row r="288" spans="1:18" x14ac:dyDescent="0.25">
      <c r="A288" s="4">
        <v>43082</v>
      </c>
      <c r="B288" s="3">
        <v>1251.3499999999999</v>
      </c>
      <c r="C288" s="3">
        <v>1289.95</v>
      </c>
      <c r="D288" s="3">
        <v>1237.45</v>
      </c>
      <c r="E288" s="3">
        <v>1241.8499999999999</v>
      </c>
      <c r="F288" s="3">
        <v>6.0990000000000002</v>
      </c>
      <c r="G288">
        <v>626</v>
      </c>
      <c r="H288" s="3">
        <v>0.77011399999999997</v>
      </c>
      <c r="I288" s="3">
        <v>9088.3283402249999</v>
      </c>
      <c r="J288" s="3">
        <v>129.78690953552299</v>
      </c>
      <c r="K288" s="3">
        <v>56.822295069024598</v>
      </c>
      <c r="L288" s="3">
        <v>33053.040000000001</v>
      </c>
      <c r="M288" s="3">
        <v>15.465552055336801</v>
      </c>
      <c r="N288" s="3">
        <v>8.9216033352407393</v>
      </c>
      <c r="O288" s="3">
        <v>69.760843977641201</v>
      </c>
      <c r="P288" s="3">
        <v>31.3971535550378</v>
      </c>
      <c r="Q288" s="3">
        <v>4.8618703831018699</v>
      </c>
      <c r="R288" s="3">
        <v>1.7893678885089599</v>
      </c>
    </row>
    <row r="289" spans="1:18" x14ac:dyDescent="0.25">
      <c r="A289" s="4">
        <v>43081</v>
      </c>
      <c r="B289" s="3">
        <v>1228</v>
      </c>
      <c r="C289" s="3">
        <v>1284</v>
      </c>
      <c r="D289" s="3">
        <v>1198.25</v>
      </c>
      <c r="E289" s="3">
        <v>1261.25</v>
      </c>
      <c r="F289" s="3">
        <v>8.8859999999999992</v>
      </c>
      <c r="G289">
        <v>938</v>
      </c>
      <c r="H289" s="3">
        <v>1.1100293999999999</v>
      </c>
      <c r="I289" s="3">
        <v>9230.3048831249998</v>
      </c>
      <c r="J289" s="3">
        <v>131.81442175116001</v>
      </c>
      <c r="K289" s="3">
        <v>57.709964694453603</v>
      </c>
      <c r="L289" s="3">
        <v>33227.99</v>
      </c>
      <c r="M289" s="3">
        <v>15.707152659172699</v>
      </c>
      <c r="N289" s="3">
        <v>9.0609753243728104</v>
      </c>
      <c r="O289" s="3">
        <v>70.809546864266594</v>
      </c>
      <c r="P289" s="3">
        <v>31.8734618341066</v>
      </c>
      <c r="Q289" s="3">
        <v>4.9378218147821604</v>
      </c>
      <c r="R289" s="3">
        <v>1.81732113329463</v>
      </c>
    </row>
    <row r="290" spans="1:18" x14ac:dyDescent="0.25">
      <c r="A290" s="4">
        <v>43080</v>
      </c>
      <c r="B290" s="3">
        <v>1157</v>
      </c>
      <c r="C290" s="3">
        <v>1235</v>
      </c>
      <c r="D290" s="3">
        <v>1150</v>
      </c>
      <c r="E290" s="3">
        <v>1209.95</v>
      </c>
      <c r="F290" s="3">
        <v>15.872</v>
      </c>
      <c r="G290">
        <v>1549</v>
      </c>
      <c r="H290" s="3">
        <v>1.9010335</v>
      </c>
      <c r="I290" s="3">
        <v>8854.8720660750005</v>
      </c>
      <c r="J290" s="3">
        <v>126.45301058300601</v>
      </c>
      <c r="K290" s="3">
        <v>55.362673365355199</v>
      </c>
      <c r="L290" s="3">
        <v>33455.79</v>
      </c>
      <c r="M290" s="3">
        <v>15.068280959338701</v>
      </c>
      <c r="N290" s="3">
        <v>8.6924298067194403</v>
      </c>
      <c r="O290" s="3">
        <v>68.036430468190204</v>
      </c>
      <c r="P290" s="3">
        <v>30.613945611620501</v>
      </c>
      <c r="Q290" s="3">
        <v>4.7369811732770497</v>
      </c>
      <c r="R290" s="3">
        <v>1.74340353239233</v>
      </c>
    </row>
    <row r="291" spans="1:18" x14ac:dyDescent="0.25">
      <c r="A291" s="4">
        <v>43077</v>
      </c>
      <c r="B291" s="3">
        <v>1103.55</v>
      </c>
      <c r="C291" s="3">
        <v>1199.4000000000001</v>
      </c>
      <c r="D291" s="3">
        <v>1090.8</v>
      </c>
      <c r="E291" s="3">
        <v>1139.55</v>
      </c>
      <c r="F291" s="3">
        <v>16.763000000000002</v>
      </c>
      <c r="G291">
        <v>2229</v>
      </c>
      <c r="H291" s="3">
        <v>1.9416066999999999</v>
      </c>
      <c r="I291" s="3">
        <v>8339.6582196750005</v>
      </c>
      <c r="J291" s="3">
        <v>119.0954404809</v>
      </c>
      <c r="K291" s="3">
        <v>52.141439260705397</v>
      </c>
      <c r="L291" s="3">
        <v>33250.300000000003</v>
      </c>
      <c r="M291" s="3">
        <v>14.191544747480799</v>
      </c>
      <c r="N291" s="3">
        <v>8.1866675368793196</v>
      </c>
      <c r="O291" s="3">
        <v>64.230828240436395</v>
      </c>
      <c r="P291" s="3">
        <v>28.885486702009899</v>
      </c>
      <c r="Q291" s="3">
        <v>4.4613636067671099</v>
      </c>
      <c r="R291" s="3">
        <v>1.6419649533763301</v>
      </c>
    </row>
    <row r="292" spans="1:18" x14ac:dyDescent="0.25">
      <c r="A292" s="4">
        <v>43076</v>
      </c>
      <c r="B292" s="3">
        <v>1090.7</v>
      </c>
      <c r="C292" s="3">
        <v>1115</v>
      </c>
      <c r="D292" s="3">
        <v>1070</v>
      </c>
      <c r="E292" s="3">
        <v>1079.6500000000001</v>
      </c>
      <c r="F292" s="3">
        <v>1.66</v>
      </c>
      <c r="G292">
        <v>312</v>
      </c>
      <c r="H292" s="3">
        <v>0.18087929999999999</v>
      </c>
      <c r="I292" s="3">
        <v>7901.2873475249999</v>
      </c>
      <c r="J292" s="3">
        <v>112.835235237772</v>
      </c>
      <c r="K292" s="3">
        <v>49.400644901777497</v>
      </c>
      <c r="L292" s="3">
        <v>32949.21</v>
      </c>
      <c r="M292" s="3">
        <v>13.445571749039299</v>
      </c>
      <c r="N292" s="3">
        <v>7.7563385601261503</v>
      </c>
      <c r="O292" s="3">
        <v>60.992822935856097</v>
      </c>
      <c r="P292" s="3">
        <v>27.414823510451999</v>
      </c>
      <c r="Q292" s="3">
        <v>4.2268537738985597</v>
      </c>
      <c r="R292" s="3">
        <v>1.55565570787833</v>
      </c>
    </row>
    <row r="293" spans="1:18" x14ac:dyDescent="0.25">
      <c r="A293" s="4">
        <v>43075</v>
      </c>
      <c r="B293" s="3">
        <v>1114.5999999999999</v>
      </c>
      <c r="C293" s="3">
        <v>1121.7</v>
      </c>
      <c r="D293" s="3">
        <v>1070.5999999999999</v>
      </c>
      <c r="E293" s="3">
        <v>1083.95</v>
      </c>
      <c r="F293" s="3">
        <v>1.5229999999999999</v>
      </c>
      <c r="G293">
        <v>174</v>
      </c>
      <c r="H293" s="3">
        <v>0.16752890000000001</v>
      </c>
      <c r="I293" s="3">
        <v>7932.7563750749996</v>
      </c>
      <c r="J293" s="3">
        <v>113.284632275259</v>
      </c>
      <c r="K293" s="3">
        <v>49.597396416692199</v>
      </c>
      <c r="L293" s="3">
        <v>32597.18</v>
      </c>
      <c r="M293" s="3">
        <v>13.499122398343101</v>
      </c>
      <c r="N293" s="3">
        <v>7.7872302896760504</v>
      </c>
      <c r="O293" s="3">
        <v>61.225267390108101</v>
      </c>
      <c r="P293" s="3">
        <v>27.520396994987902</v>
      </c>
      <c r="Q293" s="3">
        <v>4.2436883695802798</v>
      </c>
      <c r="R293" s="3">
        <v>1.5618515301761799</v>
      </c>
    </row>
    <row r="294" spans="1:18" x14ac:dyDescent="0.25">
      <c r="A294" s="4">
        <v>43074</v>
      </c>
      <c r="B294" s="3">
        <v>1112.7</v>
      </c>
      <c r="C294" s="3">
        <v>1140</v>
      </c>
      <c r="D294" s="3">
        <v>1060</v>
      </c>
      <c r="E294" s="3">
        <v>1121</v>
      </c>
      <c r="F294" s="3">
        <v>3.1560000000000001</v>
      </c>
      <c r="G294">
        <v>400</v>
      </c>
      <c r="H294" s="3">
        <v>0.34937240000000003</v>
      </c>
      <c r="I294" s="3">
        <v>8203.9022984999992</v>
      </c>
      <c r="J294" s="3">
        <v>117.15676256336999</v>
      </c>
      <c r="K294" s="3">
        <v>51.292662376596702</v>
      </c>
      <c r="L294" s="3">
        <v>32802.44</v>
      </c>
      <c r="M294" s="3">
        <v>13.960529737111999</v>
      </c>
      <c r="N294" s="3">
        <v>8.0534020524257102</v>
      </c>
      <c r="O294" s="3">
        <v>63.228073676163199</v>
      </c>
      <c r="P294" s="3">
        <v>28.430047600116801</v>
      </c>
      <c r="Q294" s="3">
        <v>4.3887399440006396</v>
      </c>
      <c r="R294" s="3">
        <v>1.6152364641611701</v>
      </c>
    </row>
    <row r="295" spans="1:18" x14ac:dyDescent="0.25">
      <c r="A295" s="4">
        <v>43073</v>
      </c>
      <c r="B295" s="3">
        <v>1140.4000000000001</v>
      </c>
      <c r="C295" s="3">
        <v>1140.9000000000001</v>
      </c>
      <c r="D295" s="3">
        <v>1086.5</v>
      </c>
      <c r="E295" s="3">
        <v>1100.8499999999999</v>
      </c>
      <c r="F295" s="3">
        <v>2.1680000000000001</v>
      </c>
      <c r="G295">
        <v>261</v>
      </c>
      <c r="H295" s="3">
        <v>0.24230380000000001</v>
      </c>
      <c r="I295" s="3">
        <v>8056.4369717250001</v>
      </c>
      <c r="J295" s="3">
        <v>115.05086714351999</v>
      </c>
      <c r="K295" s="3">
        <v>50.370675626473201</v>
      </c>
      <c r="L295" s="3">
        <v>32869.72</v>
      </c>
      <c r="M295" s="3">
        <v>13.7095889037465</v>
      </c>
      <c r="N295" s="3">
        <v>7.9086419709302804</v>
      </c>
      <c r="O295" s="3">
        <v>62.138828152168301</v>
      </c>
      <c r="P295" s="3">
        <v>27.935325341186999</v>
      </c>
      <c r="Q295" s="3">
        <v>4.3098522456316699</v>
      </c>
      <c r="R295" s="3">
        <v>1.58620255269565</v>
      </c>
    </row>
    <row r="296" spans="1:18" x14ac:dyDescent="0.25">
      <c r="A296" s="4">
        <v>43070</v>
      </c>
      <c r="B296" s="3">
        <v>1135.5</v>
      </c>
      <c r="C296" s="3">
        <v>1145</v>
      </c>
      <c r="D296" s="3">
        <v>1034.2</v>
      </c>
      <c r="E296" s="3">
        <v>1108.7</v>
      </c>
      <c r="F296" s="3">
        <v>2.58</v>
      </c>
      <c r="G296">
        <v>305</v>
      </c>
      <c r="H296" s="3">
        <v>0.28544560000000002</v>
      </c>
      <c r="I296" s="3">
        <v>8113.8862429500005</v>
      </c>
      <c r="J296" s="3">
        <v>115.871278014281</v>
      </c>
      <c r="K296" s="3">
        <v>50.729861531608101</v>
      </c>
      <c r="L296" s="3">
        <v>32832.94</v>
      </c>
      <c r="M296" s="3">
        <v>13.807349972824399</v>
      </c>
      <c r="N296" s="3">
        <v>7.9650373376667103</v>
      </c>
      <c r="O296" s="3">
        <v>62.563174423302797</v>
      </c>
      <c r="P296" s="3">
        <v>28.128058330397899</v>
      </c>
      <c r="Q296" s="3">
        <v>4.3405851703064302</v>
      </c>
      <c r="R296" s="3">
        <v>1.5975135306115</v>
      </c>
    </row>
    <row r="297" spans="1:18" x14ac:dyDescent="0.25">
      <c r="A297" s="4">
        <v>43069</v>
      </c>
      <c r="B297" s="3">
        <v>1125</v>
      </c>
      <c r="C297" s="3">
        <v>1135</v>
      </c>
      <c r="D297" s="3">
        <v>1112.05</v>
      </c>
      <c r="E297" s="3">
        <v>1123.95</v>
      </c>
      <c r="F297" s="3">
        <v>2.536</v>
      </c>
      <c r="G297">
        <v>211</v>
      </c>
      <c r="H297" s="3">
        <v>0.28434500000000001</v>
      </c>
      <c r="I297" s="3">
        <v>8225.4915150750003</v>
      </c>
      <c r="J297" s="3">
        <v>117.465069833274</v>
      </c>
      <c r="K297" s="3">
        <v>51.427643067061403</v>
      </c>
      <c r="L297" s="3">
        <v>33149.35</v>
      </c>
      <c r="M297" s="3">
        <v>13.9972679732623</v>
      </c>
      <c r="N297" s="3">
        <v>8.0745952157215708</v>
      </c>
      <c r="O297" s="3">
        <v>63.387541383150001</v>
      </c>
      <c r="P297" s="3">
        <v>28.502475920902999</v>
      </c>
      <c r="Q297" s="3">
        <v>4.4002892596427401</v>
      </c>
      <c r="R297" s="3">
        <v>1.6194870864352799</v>
      </c>
    </row>
    <row r="298" spans="1:18" x14ac:dyDescent="0.25">
      <c r="A298" s="4">
        <v>43068</v>
      </c>
      <c r="B298" s="3">
        <v>1165</v>
      </c>
      <c r="C298" s="3">
        <v>1183.45</v>
      </c>
      <c r="D298" s="3">
        <v>1131</v>
      </c>
      <c r="E298" s="3">
        <v>1151.8499999999999</v>
      </c>
      <c r="F298" s="3">
        <v>2.6160000000000001</v>
      </c>
      <c r="G298">
        <v>277</v>
      </c>
      <c r="H298" s="3">
        <v>0.30161559999999998</v>
      </c>
      <c r="I298" s="3">
        <v>8429.6742752249993</v>
      </c>
      <c r="J298" s="3">
        <v>120.380925029989</v>
      </c>
      <c r="K298" s="3">
        <v>52.704240105693898</v>
      </c>
      <c r="L298" s="3">
        <v>33602.76</v>
      </c>
      <c r="M298" s="3">
        <v>14.344724511768501</v>
      </c>
      <c r="N298" s="3">
        <v>8.2750322516383203</v>
      </c>
      <c r="O298" s="3">
        <v>64.895727493296803</v>
      </c>
      <c r="P298" s="3">
        <v>29.187475971728801</v>
      </c>
      <c r="Q298" s="3">
        <v>4.5095183804613104</v>
      </c>
      <c r="R298" s="3">
        <v>1.6596878869260001</v>
      </c>
    </row>
    <row r="299" spans="1:18" x14ac:dyDescent="0.25">
      <c r="A299" s="4">
        <v>43067</v>
      </c>
      <c r="B299" s="3">
        <v>1150</v>
      </c>
      <c r="C299" s="3">
        <v>1191</v>
      </c>
      <c r="D299" s="3">
        <v>1142.0999999999999</v>
      </c>
      <c r="E299" s="3">
        <v>1168.6500000000001</v>
      </c>
      <c r="F299" s="3">
        <v>7.7679999999999998</v>
      </c>
      <c r="G299">
        <v>689</v>
      </c>
      <c r="H299" s="3">
        <v>0.90376049999999997</v>
      </c>
      <c r="I299" s="3">
        <v>8552.6230340250004</v>
      </c>
      <c r="J299" s="3">
        <v>122.136708804356</v>
      </c>
      <c r="K299" s="3">
        <v>53.472943698849001</v>
      </c>
      <c r="L299" s="3">
        <v>33618.589999999997</v>
      </c>
      <c r="M299" s="3">
        <v>14.553945653234599</v>
      </c>
      <c r="N299" s="3">
        <v>8.3957255205774395</v>
      </c>
      <c r="O299" s="3">
        <v>65.803882570374398</v>
      </c>
      <c r="P299" s="3">
        <v>29.5999491206131</v>
      </c>
      <c r="Q299" s="3">
        <v>4.5752907542875496</v>
      </c>
      <c r="R299" s="3">
        <v>1.6838948205548201</v>
      </c>
    </row>
    <row r="300" spans="1:18" x14ac:dyDescent="0.25">
      <c r="A300" s="4">
        <v>43066</v>
      </c>
      <c r="B300" s="3">
        <v>1129.9000000000001</v>
      </c>
      <c r="C300" s="3">
        <v>1150</v>
      </c>
      <c r="D300" s="3">
        <v>1090</v>
      </c>
      <c r="E300" s="3">
        <v>1133</v>
      </c>
      <c r="F300" s="3">
        <v>15.955</v>
      </c>
      <c r="G300">
        <v>1156</v>
      </c>
      <c r="H300" s="3">
        <v>1.7876825000000001</v>
      </c>
      <c r="I300" s="3">
        <v>8291.7228405000005</v>
      </c>
      <c r="J300" s="3">
        <v>118.410893830775</v>
      </c>
      <c r="K300" s="3">
        <v>51.841736371707398</v>
      </c>
      <c r="L300" s="3">
        <v>33724.44</v>
      </c>
      <c r="M300" s="3">
        <v>14.1099734095878</v>
      </c>
      <c r="N300" s="3">
        <v>8.1396115302393603</v>
      </c>
      <c r="O300" s="3">
        <v>63.876755874075798</v>
      </c>
      <c r="P300" s="3">
        <v>28.7246712778913</v>
      </c>
      <c r="Q300" s="3">
        <v>4.4357202110193796</v>
      </c>
      <c r="R300" s="3">
        <v>1.6325271310389</v>
      </c>
    </row>
    <row r="301" spans="1:18" x14ac:dyDescent="0.25">
      <c r="A301" s="4">
        <v>43063</v>
      </c>
      <c r="B301" s="3">
        <v>1049.8</v>
      </c>
      <c r="C301" s="3">
        <v>1175</v>
      </c>
      <c r="D301" s="3">
        <v>1031.75</v>
      </c>
      <c r="E301" s="3">
        <v>1134.45</v>
      </c>
      <c r="F301" s="3">
        <v>51.93</v>
      </c>
      <c r="G301">
        <v>3676</v>
      </c>
      <c r="H301" s="3">
        <v>5.7844556000000003</v>
      </c>
      <c r="I301" s="3">
        <v>8302.3344893249996</v>
      </c>
      <c r="J301" s="3">
        <v>118.56243469225301</v>
      </c>
      <c r="K301" s="3">
        <v>51.908082812783299</v>
      </c>
      <c r="L301" s="3">
        <v>33679.24</v>
      </c>
      <c r="M301" s="3">
        <v>14.1280311866786</v>
      </c>
      <c r="N301" s="3">
        <v>8.1500285088085107</v>
      </c>
      <c r="O301" s="3">
        <v>63.955138306323498</v>
      </c>
      <c r="P301" s="3">
        <v>28.7602716389557</v>
      </c>
      <c r="Q301" s="3">
        <v>4.4413969932841404</v>
      </c>
      <c r="R301" s="3">
        <v>1.63461641995329</v>
      </c>
    </row>
    <row r="302" spans="1:18" x14ac:dyDescent="0.25">
      <c r="A302" s="4">
        <v>43062</v>
      </c>
      <c r="B302" s="3">
        <v>930</v>
      </c>
      <c r="C302" s="3">
        <v>1070</v>
      </c>
      <c r="D302" s="3">
        <v>930</v>
      </c>
      <c r="E302" s="3">
        <v>1032.8</v>
      </c>
      <c r="F302" s="3">
        <v>60.881999999999998</v>
      </c>
      <c r="G302">
        <v>4575</v>
      </c>
      <c r="H302" s="3">
        <v>6.2218682999999997</v>
      </c>
      <c r="I302" s="3">
        <v>7558.4213147999999</v>
      </c>
      <c r="J302" s="3">
        <v>107.938897747947</v>
      </c>
      <c r="K302" s="3">
        <v>47.256968512532602</v>
      </c>
      <c r="L302" s="3">
        <v>33588.080000000002</v>
      </c>
      <c r="M302" s="3">
        <v>12.862118744415101</v>
      </c>
      <c r="N302" s="3">
        <v>7.4197623904953396</v>
      </c>
      <c r="O302" s="3">
        <v>58.460259521505698</v>
      </c>
      <c r="P302" s="3">
        <v>26.2645635684739</v>
      </c>
      <c r="Q302" s="3">
        <v>4.0434349814128998</v>
      </c>
      <c r="R302" s="3">
        <v>1.48815006260986</v>
      </c>
    </row>
    <row r="303" spans="1:18" x14ac:dyDescent="0.25">
      <c r="A303" s="4">
        <v>43061</v>
      </c>
      <c r="B303" s="3">
        <v>910</v>
      </c>
      <c r="C303" s="3">
        <v>911</v>
      </c>
      <c r="D303" s="3">
        <v>885</v>
      </c>
      <c r="E303" s="3">
        <v>894.25</v>
      </c>
      <c r="F303" s="3">
        <v>2.052</v>
      </c>
      <c r="G303">
        <v>230</v>
      </c>
      <c r="H303" s="3">
        <v>0.18492149999999999</v>
      </c>
      <c r="I303" s="3">
        <v>6544.4599736250002</v>
      </c>
      <c r="J303" s="3">
        <v>93.458907156372703</v>
      </c>
      <c r="K303" s="3">
        <v>40.917451677316301</v>
      </c>
      <c r="L303" s="3">
        <v>33561.550000000003</v>
      </c>
      <c r="M303" s="3">
        <v>11.1366670092885</v>
      </c>
      <c r="N303" s="3">
        <v>6.42440212790516</v>
      </c>
      <c r="O303" s="3">
        <v>50.970682978106602</v>
      </c>
      <c r="P303" s="3">
        <v>22.8628876888354</v>
      </c>
      <c r="Q303" s="3">
        <v>3.5010086484590301</v>
      </c>
      <c r="R303" s="3">
        <v>1.28851490461742</v>
      </c>
    </row>
    <row r="304" spans="1:18" x14ac:dyDescent="0.25">
      <c r="A304" s="4">
        <v>43060</v>
      </c>
      <c r="B304" s="3">
        <v>907</v>
      </c>
      <c r="C304" s="3">
        <v>923</v>
      </c>
      <c r="D304" s="3">
        <v>890</v>
      </c>
      <c r="E304" s="3">
        <v>897.5</v>
      </c>
      <c r="F304" s="3">
        <v>3.3759999999999999</v>
      </c>
      <c r="G304">
        <v>360</v>
      </c>
      <c r="H304" s="3">
        <v>0.30608980000000002</v>
      </c>
      <c r="I304" s="3">
        <v>6568.2447037499996</v>
      </c>
      <c r="J304" s="3">
        <v>93.798567707961396</v>
      </c>
      <c r="K304" s="3">
        <v>41.0661592176588</v>
      </c>
      <c r="L304" s="3">
        <v>33478.35</v>
      </c>
      <c r="M304" s="3">
        <v>11.177141337250699</v>
      </c>
      <c r="N304" s="3">
        <v>6.4477505281463596</v>
      </c>
      <c r="O304" s="3">
        <v>51.1463677400412</v>
      </c>
      <c r="P304" s="3">
        <v>22.942681601566001</v>
      </c>
      <c r="Q304" s="3">
        <v>3.5137324707766</v>
      </c>
      <c r="R304" s="3">
        <v>1.29319779356347</v>
      </c>
    </row>
    <row r="305" spans="1:18" x14ac:dyDescent="0.25">
      <c r="A305" s="4">
        <v>43059</v>
      </c>
      <c r="B305" s="3">
        <v>880</v>
      </c>
      <c r="C305" s="3">
        <v>911.85</v>
      </c>
      <c r="D305" s="3">
        <v>865.1</v>
      </c>
      <c r="E305" s="3">
        <v>907.9</v>
      </c>
      <c r="F305" s="3">
        <v>5.9770000000000003</v>
      </c>
      <c r="G305">
        <v>636</v>
      </c>
      <c r="H305" s="3">
        <v>0.53782339999999995</v>
      </c>
      <c r="I305" s="3">
        <v>6644.3558401500004</v>
      </c>
      <c r="J305" s="3">
        <v>94.885481473045303</v>
      </c>
      <c r="K305" s="3">
        <v>41.542023346754803</v>
      </c>
      <c r="L305" s="3">
        <v>33359.9</v>
      </c>
      <c r="M305" s="3">
        <v>11.3066591867297</v>
      </c>
      <c r="N305" s="3">
        <v>6.5224654089182001</v>
      </c>
      <c r="O305" s="3">
        <v>51.708558978232098</v>
      </c>
      <c r="P305" s="3">
        <v>23.198022122304</v>
      </c>
      <c r="Q305" s="3">
        <v>3.5544487021928499</v>
      </c>
      <c r="R305" s="3">
        <v>1.3081830381908399</v>
      </c>
    </row>
    <row r="306" spans="1:18" x14ac:dyDescent="0.25">
      <c r="A306" s="4">
        <v>43056</v>
      </c>
      <c r="B306" s="3">
        <v>899.7</v>
      </c>
      <c r="C306" s="3">
        <v>903</v>
      </c>
      <c r="D306" s="3">
        <v>875</v>
      </c>
      <c r="E306" s="3">
        <v>881.05</v>
      </c>
      <c r="F306" s="3">
        <v>3.105</v>
      </c>
      <c r="G306">
        <v>570</v>
      </c>
      <c r="H306" s="3">
        <v>0.27681610000000001</v>
      </c>
      <c r="I306" s="3">
        <v>6447.8573774249999</v>
      </c>
      <c r="J306" s="3">
        <v>92.079362762227802</v>
      </c>
      <c r="K306" s="3">
        <v>40.313470282694503</v>
      </c>
      <c r="L306" s="3">
        <v>33342.800000000003</v>
      </c>
      <c r="M306" s="3">
        <v>10.972278969565201</v>
      </c>
      <c r="N306" s="3">
        <v>6.3295717023101403</v>
      </c>
      <c r="O306" s="3">
        <v>50.257132560402702</v>
      </c>
      <c r="P306" s="3">
        <v>22.538801643283399</v>
      </c>
      <c r="Q306" s="3">
        <v>3.44933035473841</v>
      </c>
      <c r="R306" s="3">
        <v>1.26949517105192</v>
      </c>
    </row>
    <row r="307" spans="1:18" x14ac:dyDescent="0.25">
      <c r="A307" s="4">
        <v>43055</v>
      </c>
      <c r="B307" s="3">
        <v>862</v>
      </c>
      <c r="C307" s="3">
        <v>891</v>
      </c>
      <c r="D307" s="3">
        <v>862</v>
      </c>
      <c r="E307" s="3">
        <v>889.9</v>
      </c>
      <c r="F307" s="3">
        <v>7.1529999999999996</v>
      </c>
      <c r="G307">
        <v>666</v>
      </c>
      <c r="H307" s="3">
        <v>0.62985690000000005</v>
      </c>
      <c r="I307" s="3">
        <v>6512.6250271500003</v>
      </c>
      <c r="J307" s="3">
        <v>93.004284571938598</v>
      </c>
      <c r="K307" s="3">
        <v>40.718412354088599</v>
      </c>
      <c r="L307" s="3">
        <v>33106.82</v>
      </c>
      <c r="M307" s="3">
        <v>11.0824936780161</v>
      </c>
      <c r="N307" s="3">
        <v>6.3931511921977098</v>
      </c>
      <c r="O307" s="3">
        <v>50.735535681363302</v>
      </c>
      <c r="P307" s="3">
        <v>22.756086605642199</v>
      </c>
      <c r="Q307" s="3">
        <v>3.4839783016647301</v>
      </c>
      <c r="R307" s="3">
        <v>1.2822470378742401</v>
      </c>
    </row>
    <row r="308" spans="1:18" x14ac:dyDescent="0.25">
      <c r="A308" s="4">
        <v>43054</v>
      </c>
      <c r="B308" s="3">
        <v>874.1</v>
      </c>
      <c r="C308" s="3">
        <v>874.1</v>
      </c>
      <c r="D308" s="3">
        <v>857.85</v>
      </c>
      <c r="E308" s="3">
        <v>860.95</v>
      </c>
      <c r="F308" s="3">
        <v>3.8490000000000002</v>
      </c>
      <c r="G308">
        <v>150</v>
      </c>
      <c r="H308" s="3">
        <v>0.33159230000000001</v>
      </c>
      <c r="I308" s="3">
        <v>6300.7579695750001</v>
      </c>
      <c r="J308" s="3">
        <v>89.978692889325202</v>
      </c>
      <c r="K308" s="3">
        <v>39.393771340883902</v>
      </c>
      <c r="L308" s="3">
        <v>32760.44</v>
      </c>
      <c r="M308" s="3">
        <v>10.7219608181683</v>
      </c>
      <c r="N308" s="3">
        <v>6.1851708269722696</v>
      </c>
      <c r="O308" s="3">
        <v>49.170589878899101</v>
      </c>
      <c r="P308" s="3">
        <v>22.045306983011098</v>
      </c>
      <c r="Q308" s="3">
        <v>3.3706384074820201</v>
      </c>
      <c r="R308" s="3">
        <v>1.2405333040317199</v>
      </c>
    </row>
    <row r="309" spans="1:18" x14ac:dyDescent="0.25">
      <c r="A309" s="4">
        <v>43053</v>
      </c>
      <c r="B309" s="3">
        <v>849.75</v>
      </c>
      <c r="C309" s="3">
        <v>874</v>
      </c>
      <c r="D309" s="3">
        <v>846.9</v>
      </c>
      <c r="E309" s="3">
        <v>872.2</v>
      </c>
      <c r="F309" s="3">
        <v>5.6130000000000004</v>
      </c>
      <c r="G309">
        <v>353</v>
      </c>
      <c r="H309" s="3">
        <v>0.48484460000000001</v>
      </c>
      <c r="I309" s="3">
        <v>6383.0897277000004</v>
      </c>
      <c r="J309" s="3">
        <v>91.154440952517007</v>
      </c>
      <c r="K309" s="3">
        <v>39.9085282113003</v>
      </c>
      <c r="L309" s="3">
        <v>32941.870000000003</v>
      </c>
      <c r="M309" s="3">
        <v>10.8620642611143</v>
      </c>
      <c r="N309" s="3">
        <v>6.26599221242257</v>
      </c>
      <c r="O309" s="3">
        <v>49.778729439442202</v>
      </c>
      <c r="P309" s="3">
        <v>22.321516680924699</v>
      </c>
      <c r="Q309" s="3">
        <v>3.4146824078120899</v>
      </c>
      <c r="R309" s="3">
        <v>1.2567433042295899</v>
      </c>
    </row>
    <row r="310" spans="1:18" x14ac:dyDescent="0.25">
      <c r="A310" s="4">
        <v>43052</v>
      </c>
      <c r="B310" s="3">
        <v>842.15</v>
      </c>
      <c r="C310" s="3">
        <v>850.9</v>
      </c>
      <c r="D310" s="3">
        <v>842.1</v>
      </c>
      <c r="E310" s="3">
        <v>847.55</v>
      </c>
      <c r="F310" s="3">
        <v>3.0089999999999999</v>
      </c>
      <c r="G310">
        <v>193</v>
      </c>
      <c r="H310" s="3">
        <v>0.25541950000000002</v>
      </c>
      <c r="I310" s="3">
        <v>6202.6916976749999</v>
      </c>
      <c r="J310" s="3">
        <v>88.578246307390202</v>
      </c>
      <c r="K310" s="3">
        <v>38.780638713010298</v>
      </c>
      <c r="L310" s="3">
        <v>33033.56</v>
      </c>
      <c r="M310" s="3">
        <v>10.5550820505703</v>
      </c>
      <c r="N310" s="3">
        <v>6.0889035767470201</v>
      </c>
      <c r="O310" s="3">
        <v>48.446228091230097</v>
      </c>
      <c r="P310" s="3">
        <v>21.7163105428295</v>
      </c>
      <c r="Q310" s="3">
        <v>3.3181771093111001</v>
      </c>
      <c r="R310" s="3">
        <v>1.2212253926849199</v>
      </c>
    </row>
    <row r="311" spans="1:18" x14ac:dyDescent="0.25">
      <c r="A311" s="4">
        <v>43049</v>
      </c>
      <c r="B311" s="3">
        <v>833.05</v>
      </c>
      <c r="C311" s="3">
        <v>846.6</v>
      </c>
      <c r="D311" s="3">
        <v>833.05</v>
      </c>
      <c r="E311" s="3">
        <v>840.25</v>
      </c>
      <c r="F311" s="3">
        <v>1.2390000000000001</v>
      </c>
      <c r="G311">
        <v>60</v>
      </c>
      <c r="H311" s="3">
        <v>0.1040568</v>
      </c>
      <c r="I311" s="3">
        <v>6149.2675346249998</v>
      </c>
      <c r="J311" s="3">
        <v>87.815316453052503</v>
      </c>
      <c r="K311" s="3">
        <v>38.446618699317902</v>
      </c>
      <c r="L311" s="3">
        <v>33314.559999999998</v>
      </c>
      <c r="M311" s="3">
        <v>10.4641704831475</v>
      </c>
      <c r="N311" s="3">
        <v>6.0364594777437102</v>
      </c>
      <c r="O311" s="3">
        <v>48.051613087499902</v>
      </c>
      <c r="P311" s="3">
        <v>21.537081138849999</v>
      </c>
      <c r="Q311" s="3">
        <v>3.2895974468747</v>
      </c>
      <c r="R311" s="3">
        <v>1.2107069036676401</v>
      </c>
    </row>
    <row r="312" spans="1:18" x14ac:dyDescent="0.25">
      <c r="A312" s="4">
        <v>43048</v>
      </c>
      <c r="B312" s="3">
        <v>830</v>
      </c>
      <c r="C312" s="3">
        <v>848.2</v>
      </c>
      <c r="D312" s="3">
        <v>819.95</v>
      </c>
      <c r="E312" s="3">
        <v>843.55</v>
      </c>
      <c r="F312" s="3">
        <v>2.3650000000000002</v>
      </c>
      <c r="G312">
        <v>205</v>
      </c>
      <c r="H312" s="3">
        <v>0.19853660000000001</v>
      </c>
      <c r="I312" s="3">
        <v>6171.3303974250002</v>
      </c>
      <c r="J312" s="3">
        <v>88.130387681899293</v>
      </c>
      <c r="K312" s="3">
        <v>38.584560733667601</v>
      </c>
      <c r="L312" s="3">
        <v>33250.93</v>
      </c>
      <c r="M312" s="3">
        <v>10.5021570386718</v>
      </c>
      <c r="N312" s="3">
        <v>6.0582647896171098</v>
      </c>
      <c r="O312" s="3">
        <v>48.2145793594838</v>
      </c>
      <c r="P312" s="3">
        <v>21.611098465916498</v>
      </c>
      <c r="Q312" s="3">
        <v>3.30140014316803</v>
      </c>
      <c r="R312" s="3">
        <v>1.2150507804230799</v>
      </c>
    </row>
    <row r="313" spans="1:18" x14ac:dyDescent="0.25">
      <c r="A313" s="4">
        <v>43047</v>
      </c>
      <c r="B313" s="3">
        <v>845</v>
      </c>
      <c r="C313" s="3">
        <v>856.95</v>
      </c>
      <c r="D313" s="3">
        <v>835.95</v>
      </c>
      <c r="E313" s="3">
        <v>838.45</v>
      </c>
      <c r="F313" s="3">
        <v>4.3079999999999998</v>
      </c>
      <c r="G313">
        <v>433</v>
      </c>
      <c r="H313" s="3">
        <v>0.36522260000000001</v>
      </c>
      <c r="I313" s="3">
        <v>6134.0192895749997</v>
      </c>
      <c r="J313" s="3">
        <v>87.597562150303403</v>
      </c>
      <c r="K313" s="3">
        <v>38.351283204485298</v>
      </c>
      <c r="L313" s="3">
        <v>33218.81</v>
      </c>
      <c r="M313" s="3">
        <v>10.438662283296001</v>
      </c>
      <c r="N313" s="3">
        <v>6.0216372625860499</v>
      </c>
      <c r="O313" s="3">
        <v>47.9389826608585</v>
      </c>
      <c r="P313" s="3">
        <v>21.485925749303</v>
      </c>
      <c r="Q313" s="3">
        <v>3.28144028218746</v>
      </c>
      <c r="R313" s="3">
        <v>1.20770473219813</v>
      </c>
    </row>
    <row r="314" spans="1:18" x14ac:dyDescent="0.25">
      <c r="A314" s="4">
        <v>43046</v>
      </c>
      <c r="B314" s="3">
        <v>812.65</v>
      </c>
      <c r="C314" s="3">
        <v>850</v>
      </c>
      <c r="D314" s="3">
        <v>812.55</v>
      </c>
      <c r="E314" s="3">
        <v>837.1</v>
      </c>
      <c r="F314" s="3">
        <v>14.577</v>
      </c>
      <c r="G314">
        <v>996</v>
      </c>
      <c r="H314" s="3">
        <v>1.2135526000000001</v>
      </c>
      <c r="I314" s="3">
        <v>6124.1428198499998</v>
      </c>
      <c r="J314" s="3">
        <v>87.456520097822207</v>
      </c>
      <c r="K314" s="3">
        <v>38.289533270290001</v>
      </c>
      <c r="L314" s="3">
        <v>33370.76</v>
      </c>
      <c r="M314" s="3">
        <v>10.421854848049501</v>
      </c>
      <c r="N314" s="3">
        <v>6.0119417407248896</v>
      </c>
      <c r="O314" s="3">
        <v>47.866030593575303</v>
      </c>
      <c r="P314" s="3">
        <v>21.452791794905298</v>
      </c>
      <c r="Q314" s="3">
        <v>3.2761567895749599</v>
      </c>
      <c r="R314" s="3">
        <v>1.20576019002093</v>
      </c>
    </row>
    <row r="315" spans="1:18" x14ac:dyDescent="0.25">
      <c r="A315" s="4">
        <v>43045</v>
      </c>
      <c r="B315" s="3">
        <v>821</v>
      </c>
      <c r="C315" s="3">
        <v>826.9</v>
      </c>
      <c r="D315" s="3">
        <v>810</v>
      </c>
      <c r="E315" s="3">
        <v>813.15</v>
      </c>
      <c r="F315" s="3">
        <v>8.093</v>
      </c>
      <c r="G315">
        <v>389</v>
      </c>
      <c r="H315" s="3">
        <v>0.66208109999999998</v>
      </c>
      <c r="I315" s="3">
        <v>5948.9269310250002</v>
      </c>
      <c r="J315" s="3">
        <v>84.954329611210298</v>
      </c>
      <c r="K315" s="3">
        <v>37.194043696973303</v>
      </c>
      <c r="L315" s="3">
        <v>33731.19</v>
      </c>
      <c r="M315" s="3">
        <v>10.1236784968241</v>
      </c>
      <c r="N315" s="3">
        <v>5.8399360010398302</v>
      </c>
      <c r="O315" s="3">
        <v>46.571806881403099</v>
      </c>
      <c r="P315" s="3">
        <v>20.864970900220399</v>
      </c>
      <c r="Q315" s="3">
        <v>3.1824237169309302</v>
      </c>
      <c r="R315" s="3">
        <v>1.1712625713959199</v>
      </c>
    </row>
    <row r="316" spans="1:18" x14ac:dyDescent="0.25">
      <c r="A316" s="4">
        <v>43042</v>
      </c>
      <c r="B316" s="3">
        <v>780.55</v>
      </c>
      <c r="C316" s="3">
        <v>825</v>
      </c>
      <c r="D316" s="3">
        <v>780.2</v>
      </c>
      <c r="E316" s="3">
        <v>820.45</v>
      </c>
      <c r="F316" s="3">
        <v>17.317</v>
      </c>
      <c r="G316">
        <v>1252</v>
      </c>
      <c r="H316" s="3">
        <v>1.4060946000000001</v>
      </c>
      <c r="I316" s="3">
        <v>6002.3330265750001</v>
      </c>
      <c r="J316" s="3">
        <v>85.717001450553397</v>
      </c>
      <c r="K316" s="3">
        <v>37.527950748547902</v>
      </c>
      <c r="L316" s="3">
        <v>33685.56</v>
      </c>
      <c r="M316" s="3">
        <v>10.214563146675699</v>
      </c>
      <c r="N316" s="3">
        <v>5.8923636377705604</v>
      </c>
      <c r="O316" s="3">
        <v>46.966288430415901</v>
      </c>
      <c r="P316" s="3">
        <v>21.044139690667201</v>
      </c>
      <c r="Q316" s="3">
        <v>3.2109937140207601</v>
      </c>
      <c r="R316" s="3">
        <v>1.18177750316889</v>
      </c>
    </row>
    <row r="317" spans="1:18" x14ac:dyDescent="0.25">
      <c r="A317" s="4">
        <v>43041</v>
      </c>
      <c r="B317" s="3">
        <v>783.4</v>
      </c>
      <c r="C317" s="3">
        <v>790</v>
      </c>
      <c r="D317" s="3">
        <v>780.5</v>
      </c>
      <c r="E317" s="3">
        <v>783</v>
      </c>
      <c r="F317" s="3">
        <v>1.004</v>
      </c>
      <c r="G317">
        <v>83</v>
      </c>
      <c r="H317" s="3">
        <v>7.8821799999999997E-2</v>
      </c>
      <c r="I317" s="3">
        <v>5728.3524404999998</v>
      </c>
      <c r="J317" s="3">
        <v>81.804390439128895</v>
      </c>
      <c r="K317" s="3">
        <v>35.814961833278097</v>
      </c>
      <c r="L317" s="3">
        <v>33573.22</v>
      </c>
      <c r="M317" s="3">
        <v>9.7483124429850108</v>
      </c>
      <c r="N317" s="3">
        <v>5.6234026794738901</v>
      </c>
      <c r="O317" s="3">
        <v>44.9425440454119</v>
      </c>
      <c r="P317" s="3">
        <v>20.124979252005399</v>
      </c>
      <c r="Q317" s="3">
        <v>3.0644257152516898</v>
      </c>
      <c r="R317" s="3">
        <v>1.1278344627719401</v>
      </c>
    </row>
    <row r="318" spans="1:18" x14ac:dyDescent="0.25">
      <c r="A318" s="4">
        <v>43040</v>
      </c>
      <c r="B318" s="3">
        <v>780</v>
      </c>
      <c r="C318" s="3">
        <v>792</v>
      </c>
      <c r="D318" s="3">
        <v>778.5</v>
      </c>
      <c r="E318" s="3">
        <v>786.2</v>
      </c>
      <c r="F318" s="3">
        <v>1.5609999999999999</v>
      </c>
      <c r="G318">
        <v>115</v>
      </c>
      <c r="H318" s="3">
        <v>0.1227331</v>
      </c>
      <c r="I318" s="3">
        <v>5751.7633317</v>
      </c>
      <c r="J318" s="3">
        <v>82.1387123413067</v>
      </c>
      <c r="K318" s="3">
        <v>35.961332047667</v>
      </c>
      <c r="L318" s="3">
        <v>33600.269999999997</v>
      </c>
      <c r="M318" s="3">
        <v>9.7881522894952901</v>
      </c>
      <c r="N318" s="3">
        <v>5.6463846572188601</v>
      </c>
      <c r="O318" s="3">
        <v>45.115467464157199</v>
      </c>
      <c r="P318" s="3">
        <v>20.203518995762799</v>
      </c>
      <c r="Q318" s="3">
        <v>3.0769495495924399</v>
      </c>
      <c r="R318" s="3">
        <v>1.1324437479326901</v>
      </c>
    </row>
    <row r="319" spans="1:18" x14ac:dyDescent="0.25">
      <c r="A319" s="4">
        <v>43039</v>
      </c>
      <c r="B319" s="3">
        <v>782</v>
      </c>
      <c r="C319" s="3">
        <v>785</v>
      </c>
      <c r="D319" s="3">
        <v>777</v>
      </c>
      <c r="E319" s="3">
        <v>781.15</v>
      </c>
      <c r="F319" s="3">
        <v>1.034</v>
      </c>
      <c r="G319">
        <v>87</v>
      </c>
      <c r="H319" s="3">
        <v>8.0805600000000005E-2</v>
      </c>
      <c r="I319" s="3">
        <v>5714.8180190249996</v>
      </c>
      <c r="J319" s="3">
        <v>81.6111105894323</v>
      </c>
      <c r="K319" s="3">
        <v>35.7303415530845</v>
      </c>
      <c r="L319" s="3">
        <v>33213.129999999997</v>
      </c>
      <c r="M319" s="3">
        <v>9.7252800317212493</v>
      </c>
      <c r="N319" s="3">
        <v>5.6101162235900697</v>
      </c>
      <c r="O319" s="3">
        <v>44.842572693949798</v>
      </c>
      <c r="P319" s="3">
        <v>20.079573462645602</v>
      </c>
      <c r="Q319" s="3">
        <v>3.05718537352345</v>
      </c>
      <c r="R319" s="3">
        <v>1.1251697197883801</v>
      </c>
    </row>
    <row r="320" spans="1:18" x14ac:dyDescent="0.25">
      <c r="A320" s="4">
        <v>43038</v>
      </c>
      <c r="B320" s="3">
        <v>772</v>
      </c>
      <c r="C320" s="3">
        <v>789.95</v>
      </c>
      <c r="D320" s="3">
        <v>772</v>
      </c>
      <c r="E320" s="3">
        <v>781.5</v>
      </c>
      <c r="F320" s="3">
        <v>1.323</v>
      </c>
      <c r="G320">
        <v>114</v>
      </c>
      <c r="H320" s="3">
        <v>0.10359169999999999</v>
      </c>
      <c r="I320" s="3">
        <v>5717.3785852499996</v>
      </c>
      <c r="J320" s="3">
        <v>81.647677047483</v>
      </c>
      <c r="K320" s="3">
        <v>35.746350795283298</v>
      </c>
      <c r="L320" s="3">
        <v>33266.160000000003</v>
      </c>
      <c r="M320" s="3">
        <v>9.7296375149333105</v>
      </c>
      <c r="N320" s="3">
        <v>5.6126298774059302</v>
      </c>
      <c r="O320" s="3">
        <v>44.861486192874999</v>
      </c>
      <c r="P320" s="3">
        <v>20.088163747119001</v>
      </c>
      <c r="Q320" s="3">
        <v>3.05855516790447</v>
      </c>
      <c r="R320" s="3">
        <v>1.12567386035284</v>
      </c>
    </row>
    <row r="321" spans="1:18" x14ac:dyDescent="0.25">
      <c r="A321" s="4">
        <v>43035</v>
      </c>
      <c r="B321" s="3">
        <v>778.55</v>
      </c>
      <c r="C321" s="3">
        <v>782</v>
      </c>
      <c r="D321" s="3">
        <v>773.55</v>
      </c>
      <c r="E321" s="3">
        <v>773.9</v>
      </c>
      <c r="F321" s="3">
        <v>1.0740000000000001</v>
      </c>
      <c r="G321">
        <v>76</v>
      </c>
      <c r="H321" s="3">
        <v>8.3322800000000002E-2</v>
      </c>
      <c r="I321" s="3">
        <v>5661.7777186499998</v>
      </c>
      <c r="J321" s="3">
        <v>80.853662529810805</v>
      </c>
      <c r="K321" s="3">
        <v>35.398721536109697</v>
      </c>
      <c r="L321" s="3">
        <v>33157.22</v>
      </c>
      <c r="M321" s="3">
        <v>9.6350178794713894</v>
      </c>
      <c r="N321" s="3">
        <v>5.5580476802616099</v>
      </c>
      <c r="O321" s="3">
        <v>44.450793073354902</v>
      </c>
      <c r="P321" s="3">
        <v>19.901631855695001</v>
      </c>
      <c r="Q321" s="3">
        <v>3.02881106134519</v>
      </c>
      <c r="R321" s="3">
        <v>1.11472680809605</v>
      </c>
    </row>
    <row r="322" spans="1:18" x14ac:dyDescent="0.25">
      <c r="A322" s="4">
        <v>43034</v>
      </c>
      <c r="B322" s="3">
        <v>780</v>
      </c>
      <c r="C322" s="3">
        <v>780</v>
      </c>
      <c r="D322" s="3">
        <v>773.1</v>
      </c>
      <c r="E322" s="3">
        <v>774.75</v>
      </c>
      <c r="F322" s="3">
        <v>0.67300000000000004</v>
      </c>
      <c r="G322">
        <v>61</v>
      </c>
      <c r="H322" s="3">
        <v>5.2307600000000003E-2</v>
      </c>
      <c r="I322" s="3">
        <v>5667.9962366250002</v>
      </c>
      <c r="J322" s="3">
        <v>80.942466785076704</v>
      </c>
      <c r="K322" s="3">
        <v>35.437601124306802</v>
      </c>
      <c r="L322" s="3">
        <v>33147.129999999997</v>
      </c>
      <c r="M322" s="3">
        <v>9.6456003387006799</v>
      </c>
      <c r="N322" s="3">
        <v>5.5641522681001199</v>
      </c>
      <c r="O322" s="3">
        <v>44.496725856459101</v>
      </c>
      <c r="P322" s="3">
        <v>19.9224939751306</v>
      </c>
      <c r="Q322" s="3">
        <v>3.0321377048419502</v>
      </c>
      <c r="R322" s="3">
        <v>1.1159511494668699</v>
      </c>
    </row>
    <row r="323" spans="1:18" x14ac:dyDescent="0.25">
      <c r="A323" s="4">
        <v>43033</v>
      </c>
      <c r="B323" s="3">
        <v>779.45</v>
      </c>
      <c r="C323" s="3">
        <v>781</v>
      </c>
      <c r="D323" s="3">
        <v>773.8</v>
      </c>
      <c r="E323" s="3">
        <v>777.5</v>
      </c>
      <c r="F323" s="3">
        <v>1.153</v>
      </c>
      <c r="G323">
        <v>60</v>
      </c>
      <c r="H323" s="3">
        <v>8.9768399999999998E-2</v>
      </c>
      <c r="I323" s="3">
        <v>5688.1149712500001</v>
      </c>
      <c r="J323" s="3">
        <v>81.229774669760801</v>
      </c>
      <c r="K323" s="3">
        <v>35.563388027297201</v>
      </c>
      <c r="L323" s="3">
        <v>33042.5</v>
      </c>
      <c r="M323" s="3">
        <v>9.6798377067954604</v>
      </c>
      <c r="N323" s="3">
        <v>5.5839024052247099</v>
      </c>
      <c r="O323" s="3">
        <v>44.6453319194434</v>
      </c>
      <c r="P323" s="3">
        <v>19.989989067422201</v>
      </c>
      <c r="Q323" s="3">
        <v>3.0429003749785299</v>
      </c>
      <c r="R323" s="3">
        <v>1.11991225390189</v>
      </c>
    </row>
    <row r="324" spans="1:18" x14ac:dyDescent="0.25">
      <c r="A324" s="4">
        <v>43032</v>
      </c>
      <c r="B324" s="3">
        <v>781.15</v>
      </c>
      <c r="C324" s="3">
        <v>786.45</v>
      </c>
      <c r="D324" s="3">
        <v>779</v>
      </c>
      <c r="E324" s="3">
        <v>783.95</v>
      </c>
      <c r="F324" s="3">
        <v>0.69099999999999995</v>
      </c>
      <c r="G324">
        <v>55</v>
      </c>
      <c r="H324" s="3">
        <v>5.3984999999999998E-2</v>
      </c>
      <c r="I324" s="3">
        <v>5735.3025488249996</v>
      </c>
      <c r="J324" s="3">
        <v>81.903642253837901</v>
      </c>
      <c r="K324" s="3">
        <v>35.858415490674801</v>
      </c>
      <c r="L324" s="3">
        <v>32607.34</v>
      </c>
      <c r="M324" s="3">
        <v>9.7601398974177496</v>
      </c>
      <c r="N324" s="3">
        <v>5.6302254541169301</v>
      </c>
      <c r="O324" s="3">
        <v>44.993880685351897</v>
      </c>
      <c r="P324" s="3">
        <v>20.148295738433401</v>
      </c>
      <c r="Q324" s="3">
        <v>3.0681437285716</v>
      </c>
      <c r="R324" s="3">
        <v>1.1292028443040401</v>
      </c>
    </row>
    <row r="325" spans="1:18" x14ac:dyDescent="0.25">
      <c r="A325" s="4">
        <v>43031</v>
      </c>
      <c r="B325" s="3">
        <v>786.05</v>
      </c>
      <c r="C325" s="3">
        <v>796.3</v>
      </c>
      <c r="D325" s="3">
        <v>772.6</v>
      </c>
      <c r="E325" s="3">
        <v>777.15</v>
      </c>
      <c r="F325" s="3">
        <v>1.099</v>
      </c>
      <c r="G325">
        <v>106</v>
      </c>
      <c r="H325" s="3">
        <v>8.6392800000000006E-2</v>
      </c>
      <c r="I325" s="3">
        <v>5685.5544050250001</v>
      </c>
      <c r="J325" s="3">
        <v>81.1932082117101</v>
      </c>
      <c r="K325" s="3">
        <v>35.547378785098402</v>
      </c>
      <c r="L325" s="3">
        <v>32506.720000000001</v>
      </c>
      <c r="M325" s="3">
        <v>9.6754802235833903</v>
      </c>
      <c r="N325" s="3">
        <v>5.5813887514088503</v>
      </c>
      <c r="O325" s="3">
        <v>44.6264184205181</v>
      </c>
      <c r="P325" s="3">
        <v>19.981398782948698</v>
      </c>
      <c r="Q325" s="3">
        <v>3.0415305805975201</v>
      </c>
      <c r="R325" s="3">
        <v>1.1194081133374401</v>
      </c>
    </row>
    <row r="326" spans="1:18" x14ac:dyDescent="0.25">
      <c r="A326" s="4">
        <v>43027</v>
      </c>
      <c r="B326" s="3">
        <v>790</v>
      </c>
      <c r="C326" s="3">
        <v>797.75</v>
      </c>
      <c r="D326" s="3">
        <v>783.05</v>
      </c>
      <c r="E326" s="3">
        <v>790.65</v>
      </c>
      <c r="F326" s="3">
        <v>2.4889999999999999</v>
      </c>
      <c r="G326">
        <v>67</v>
      </c>
      <c r="H326" s="3">
        <v>0.19665759999999999</v>
      </c>
      <c r="I326" s="3">
        <v>5784.3191022749998</v>
      </c>
      <c r="J326" s="3">
        <v>82.603628736522694</v>
      </c>
      <c r="K326" s="3">
        <v>36.164878127051502</v>
      </c>
      <c r="L326" s="3">
        <v>32389.96</v>
      </c>
      <c r="M326" s="3">
        <v>9.8435545760486498</v>
      </c>
      <c r="N326" s="3">
        <v>5.6783439700204701</v>
      </c>
      <c r="O326" s="3">
        <v>45.355939093350003</v>
      </c>
      <c r="P326" s="3">
        <v>20.312738326925601</v>
      </c>
      <c r="Q326" s="3">
        <v>3.0943655067225402</v>
      </c>
      <c r="R326" s="3">
        <v>1.13885353510937</v>
      </c>
    </row>
    <row r="327" spans="1:18" x14ac:dyDescent="0.25">
      <c r="A327" s="4">
        <v>43026</v>
      </c>
      <c r="B327" s="3">
        <v>761.15</v>
      </c>
      <c r="C327" s="3">
        <v>797</v>
      </c>
      <c r="D327" s="3">
        <v>761.15</v>
      </c>
      <c r="E327" s="3">
        <v>785.35</v>
      </c>
      <c r="F327" s="3">
        <v>2.3210000000000002</v>
      </c>
      <c r="G327">
        <v>192</v>
      </c>
      <c r="H327" s="3">
        <v>0.18257880000000001</v>
      </c>
      <c r="I327" s="3">
        <v>5745.5448137249996</v>
      </c>
      <c r="J327" s="3">
        <v>82.049908086040702</v>
      </c>
      <c r="K327" s="3">
        <v>35.922452459469902</v>
      </c>
      <c r="L327" s="3">
        <v>32584.35</v>
      </c>
      <c r="M327" s="3">
        <v>9.7775698302659997</v>
      </c>
      <c r="N327" s="3">
        <v>5.6402800693803501</v>
      </c>
      <c r="O327" s="3">
        <v>45.069534681053</v>
      </c>
      <c r="P327" s="3">
        <v>20.1826568763273</v>
      </c>
      <c r="Q327" s="3">
        <v>3.0736229060956801</v>
      </c>
      <c r="R327" s="3">
        <v>1.1312194065618699</v>
      </c>
    </row>
    <row r="328" spans="1:18" x14ac:dyDescent="0.25">
      <c r="A328" s="4">
        <v>43025</v>
      </c>
      <c r="B328" s="3">
        <v>781.6</v>
      </c>
      <c r="C328" s="3">
        <v>797.35</v>
      </c>
      <c r="D328" s="3">
        <v>769.85</v>
      </c>
      <c r="E328" s="3">
        <v>785.2</v>
      </c>
      <c r="F328" s="3">
        <v>1.9039999999999999</v>
      </c>
      <c r="G328">
        <v>147</v>
      </c>
      <c r="H328" s="3">
        <v>0.14902770000000001</v>
      </c>
      <c r="I328" s="3">
        <v>5744.4474282000001</v>
      </c>
      <c r="J328" s="3">
        <v>82.034236746876104</v>
      </c>
      <c r="K328" s="3">
        <v>35.9155913556705</v>
      </c>
      <c r="L328" s="3">
        <v>32609.16</v>
      </c>
      <c r="M328" s="3">
        <v>9.7757023374608298</v>
      </c>
      <c r="N328" s="3">
        <v>5.6392027891735603</v>
      </c>
      <c r="O328" s="3">
        <v>45.061428895799303</v>
      </c>
      <c r="P328" s="3">
        <v>20.1789753258386</v>
      </c>
      <c r="Q328" s="3">
        <v>3.0730358513609599</v>
      </c>
      <c r="R328" s="3">
        <v>1.13100334631996</v>
      </c>
    </row>
    <row r="329" spans="1:18" x14ac:dyDescent="0.25">
      <c r="A329" s="4">
        <v>43024</v>
      </c>
      <c r="B329" s="3">
        <v>789.25</v>
      </c>
      <c r="C329" s="3">
        <v>790.45</v>
      </c>
      <c r="D329" s="3">
        <v>770.1</v>
      </c>
      <c r="E329" s="3">
        <v>777.9</v>
      </c>
      <c r="F329" s="3">
        <v>0.92700000000000005</v>
      </c>
      <c r="G329">
        <v>75</v>
      </c>
      <c r="H329" s="3">
        <v>7.2434799999999994E-2</v>
      </c>
      <c r="I329" s="3">
        <v>5691.0413326500002</v>
      </c>
      <c r="J329" s="3">
        <v>81.271564907533005</v>
      </c>
      <c r="K329" s="3">
        <v>35.581684304095802</v>
      </c>
      <c r="L329" s="3">
        <v>32633.64</v>
      </c>
      <c r="M329" s="3">
        <v>9.6848176876092396</v>
      </c>
      <c r="N329" s="3">
        <v>5.5867751524428302</v>
      </c>
      <c r="O329" s="3">
        <v>44.6669473467865</v>
      </c>
      <c r="P329" s="3">
        <v>19.999806535391901</v>
      </c>
      <c r="Q329" s="3">
        <v>3.04446585427113</v>
      </c>
      <c r="R329" s="3">
        <v>1.12048841454699</v>
      </c>
    </row>
    <row r="330" spans="1:18" x14ac:dyDescent="0.25">
      <c r="A330" s="4">
        <v>43021</v>
      </c>
      <c r="B330" s="3">
        <v>788.1</v>
      </c>
      <c r="C330" s="3">
        <v>797.4</v>
      </c>
      <c r="D330" s="3">
        <v>785</v>
      </c>
      <c r="E330" s="3">
        <v>792.7</v>
      </c>
      <c r="F330" s="3">
        <v>1.87</v>
      </c>
      <c r="G330">
        <v>152</v>
      </c>
      <c r="H330" s="3">
        <v>0.1477958</v>
      </c>
      <c r="I330" s="3">
        <v>5799.3167044499996</v>
      </c>
      <c r="J330" s="3">
        <v>82.817803705105305</v>
      </c>
      <c r="K330" s="3">
        <v>36.258646545644403</v>
      </c>
      <c r="L330" s="3">
        <v>32432.69</v>
      </c>
      <c r="M330" s="3">
        <v>9.8690769777193008</v>
      </c>
      <c r="N330" s="3">
        <v>5.6930667995133497</v>
      </c>
      <c r="O330" s="3">
        <v>45.466718158483701</v>
      </c>
      <c r="P330" s="3">
        <v>20.363052850270201</v>
      </c>
      <c r="Q330" s="3">
        <v>3.1023885880970901</v>
      </c>
      <c r="R330" s="3">
        <v>1.1418063584154701</v>
      </c>
    </row>
    <row r="331" spans="1:18" x14ac:dyDescent="0.25">
      <c r="A331" s="4">
        <v>43020</v>
      </c>
      <c r="B331" s="3">
        <v>784.1</v>
      </c>
      <c r="C331" s="3">
        <v>794.1</v>
      </c>
      <c r="D331" s="3">
        <v>782.75</v>
      </c>
      <c r="E331" s="3">
        <v>790.85</v>
      </c>
      <c r="F331" s="3">
        <v>1.1719999999999999</v>
      </c>
      <c r="G331">
        <v>108</v>
      </c>
      <c r="H331" s="3">
        <v>9.2575900000000003E-2</v>
      </c>
      <c r="I331" s="3">
        <v>5785.7822829750003</v>
      </c>
      <c r="J331" s="3">
        <v>82.624523855408796</v>
      </c>
      <c r="K331" s="3">
        <v>36.174026265450799</v>
      </c>
      <c r="L331" s="3">
        <v>32182.22</v>
      </c>
      <c r="M331" s="3">
        <v>9.84604456645555</v>
      </c>
      <c r="N331" s="3">
        <v>5.6797803436295302</v>
      </c>
      <c r="O331" s="3">
        <v>45.366746807021599</v>
      </c>
      <c r="P331" s="3">
        <v>20.317647060910399</v>
      </c>
      <c r="Q331" s="3">
        <v>3.09514824636884</v>
      </c>
      <c r="R331" s="3">
        <v>1.1391416154319101</v>
      </c>
    </row>
    <row r="332" spans="1:18" x14ac:dyDescent="0.25">
      <c r="A332" s="4">
        <v>43019</v>
      </c>
      <c r="B332" s="3">
        <v>780.05</v>
      </c>
      <c r="C332" s="3">
        <v>795</v>
      </c>
      <c r="D332" s="3">
        <v>780.05</v>
      </c>
      <c r="E332" s="3">
        <v>786.65</v>
      </c>
      <c r="F332" s="3">
        <v>1.5669999999999999</v>
      </c>
      <c r="G332">
        <v>105</v>
      </c>
      <c r="H332" s="3">
        <v>0.1229485</v>
      </c>
      <c r="I332" s="3">
        <v>5755.0554882750002</v>
      </c>
      <c r="J332" s="3">
        <v>82.185726358800395</v>
      </c>
      <c r="K332" s="3">
        <v>35.981915359065397</v>
      </c>
      <c r="L332" s="3">
        <v>31833.99</v>
      </c>
      <c r="M332" s="3">
        <v>9.7937547679107997</v>
      </c>
      <c r="N332" s="3">
        <v>5.6496164978392498</v>
      </c>
      <c r="O332" s="3">
        <v>45.139784819918297</v>
      </c>
      <c r="P332" s="3">
        <v>20.214563647228701</v>
      </c>
      <c r="Q332" s="3">
        <v>3.0787107137966099</v>
      </c>
      <c r="R332" s="3">
        <v>1.13309192865842</v>
      </c>
    </row>
    <row r="333" spans="1:18" x14ac:dyDescent="0.25">
      <c r="A333" s="4">
        <v>43018</v>
      </c>
      <c r="B333" s="3">
        <v>770</v>
      </c>
      <c r="C333" s="3">
        <v>788.9</v>
      </c>
      <c r="D333" s="3">
        <v>766.25</v>
      </c>
      <c r="E333" s="3">
        <v>779.85</v>
      </c>
      <c r="F333" s="3">
        <v>1.8979999999999999</v>
      </c>
      <c r="G333">
        <v>144</v>
      </c>
      <c r="H333" s="3">
        <v>0.1473352</v>
      </c>
      <c r="I333" s="3">
        <v>5705.3073444749998</v>
      </c>
      <c r="J333" s="3">
        <v>81.475292316672594</v>
      </c>
      <c r="K333" s="3">
        <v>35.670878653488998</v>
      </c>
      <c r="L333" s="3">
        <v>31924.41</v>
      </c>
      <c r="M333" s="3">
        <v>9.7090950940764493</v>
      </c>
      <c r="N333" s="3">
        <v>5.60077979513117</v>
      </c>
      <c r="O333" s="3">
        <v>44.7723225550845</v>
      </c>
      <c r="P333" s="3">
        <v>20.047666691744102</v>
      </c>
      <c r="Q333" s="3">
        <v>3.0520975658225198</v>
      </c>
      <c r="R333" s="3">
        <v>1.12329719769182</v>
      </c>
    </row>
    <row r="334" spans="1:18" x14ac:dyDescent="0.25">
      <c r="A334" s="4">
        <v>43017</v>
      </c>
      <c r="B334" s="3">
        <v>772.5</v>
      </c>
      <c r="C334" s="3">
        <v>774.8</v>
      </c>
      <c r="D334" s="3">
        <v>770.1</v>
      </c>
      <c r="E334" s="3">
        <v>772</v>
      </c>
      <c r="F334" s="3">
        <v>0.52</v>
      </c>
      <c r="G334">
        <v>41</v>
      </c>
      <c r="H334" s="3">
        <v>4.0176799999999999E-2</v>
      </c>
      <c r="I334" s="3">
        <v>5647.8775020000003</v>
      </c>
      <c r="J334" s="3">
        <v>80.655158900392706</v>
      </c>
      <c r="K334" s="3">
        <v>35.311814221316297</v>
      </c>
      <c r="L334" s="3">
        <v>31846.89</v>
      </c>
      <c r="M334" s="3">
        <v>9.61136297060591</v>
      </c>
      <c r="N334" s="3">
        <v>5.5444021309755298</v>
      </c>
      <c r="O334" s="3">
        <v>44.348119793474801</v>
      </c>
      <c r="P334" s="3">
        <v>19.854998882838998</v>
      </c>
      <c r="Q334" s="3">
        <v>3.0213750347053701</v>
      </c>
      <c r="R334" s="3">
        <v>1.1119900450318501</v>
      </c>
    </row>
    <row r="335" spans="1:18" x14ac:dyDescent="0.25">
      <c r="A335" s="4">
        <v>43014</v>
      </c>
      <c r="B335" s="3">
        <v>765</v>
      </c>
      <c r="C335" s="3">
        <v>784.9</v>
      </c>
      <c r="D335" s="3">
        <v>762</v>
      </c>
      <c r="E335" s="3">
        <v>767</v>
      </c>
      <c r="F335" s="3">
        <v>1.534</v>
      </c>
      <c r="G335">
        <v>120</v>
      </c>
      <c r="H335" s="3">
        <v>0.1186479</v>
      </c>
      <c r="I335" s="3">
        <v>5611.2979845</v>
      </c>
      <c r="J335" s="3">
        <v>80.132780928239896</v>
      </c>
      <c r="K335" s="3">
        <v>35.0831107613337</v>
      </c>
      <c r="L335" s="3">
        <v>31814.22</v>
      </c>
      <c r="M335" s="3">
        <v>9.5491132104335907</v>
      </c>
      <c r="N335" s="3">
        <v>5.508492790749</v>
      </c>
      <c r="O335" s="3">
        <v>44.0779269516852</v>
      </c>
      <c r="P335" s="3">
        <v>19.732280533217899</v>
      </c>
      <c r="Q335" s="3">
        <v>3.0018065435479602</v>
      </c>
      <c r="R335" s="3">
        <v>1.10478803696817</v>
      </c>
    </row>
    <row r="336" spans="1:18" x14ac:dyDescent="0.25">
      <c r="A336" s="4">
        <v>43013</v>
      </c>
      <c r="B336" s="3">
        <v>771</v>
      </c>
      <c r="C336" s="3">
        <v>784.5</v>
      </c>
      <c r="D336" s="3">
        <v>770.15</v>
      </c>
      <c r="E336" s="3">
        <v>771.6</v>
      </c>
      <c r="F336" s="3">
        <v>1.2969999999999999</v>
      </c>
      <c r="G336">
        <v>85</v>
      </c>
      <c r="H336" s="3">
        <v>0.10027709999999999</v>
      </c>
      <c r="I336" s="3">
        <v>5644.9511406000001</v>
      </c>
      <c r="J336" s="3">
        <v>80.613368662620502</v>
      </c>
      <c r="K336" s="3">
        <v>35.293517944517703</v>
      </c>
      <c r="L336" s="3">
        <v>31592.03</v>
      </c>
      <c r="M336" s="3">
        <v>9.6063829897921202</v>
      </c>
      <c r="N336" s="3">
        <v>5.5415293837574104</v>
      </c>
      <c r="O336" s="3">
        <v>44.326504366131601</v>
      </c>
      <c r="P336" s="3">
        <v>19.845181414869302</v>
      </c>
      <c r="Q336" s="3">
        <v>3.0198095554127802</v>
      </c>
      <c r="R336" s="3">
        <v>1.11141388438675</v>
      </c>
    </row>
    <row r="337" spans="1:18" x14ac:dyDescent="0.25">
      <c r="A337" s="4">
        <v>43012</v>
      </c>
      <c r="B337" s="3">
        <v>779.4</v>
      </c>
      <c r="C337" s="3">
        <v>780.35</v>
      </c>
      <c r="D337" s="3">
        <v>772.15</v>
      </c>
      <c r="E337" s="3">
        <v>773.25</v>
      </c>
      <c r="F337" s="3">
        <v>0.70299999999999996</v>
      </c>
      <c r="G337">
        <v>57</v>
      </c>
      <c r="H337" s="3">
        <v>5.4547600000000002E-2</v>
      </c>
      <c r="I337" s="3">
        <v>5657.0223813749999</v>
      </c>
      <c r="J337" s="3">
        <v>80.785753393430895</v>
      </c>
      <c r="K337" s="3">
        <v>35.368990086312003</v>
      </c>
      <c r="L337" s="3">
        <v>31671.71</v>
      </c>
      <c r="M337" s="3">
        <v>9.6269254106489903</v>
      </c>
      <c r="N337" s="3">
        <v>5.55337946603216</v>
      </c>
      <c r="O337" s="3">
        <v>44.4156680039222</v>
      </c>
      <c r="P337" s="3">
        <v>19.885678470244301</v>
      </c>
      <c r="Q337" s="3">
        <v>3.02626715749473</v>
      </c>
      <c r="R337" s="3">
        <v>1.11379054704777</v>
      </c>
    </row>
    <row r="338" spans="1:18" x14ac:dyDescent="0.25">
      <c r="A338" s="4">
        <v>43011</v>
      </c>
      <c r="B338" s="3">
        <v>800</v>
      </c>
      <c r="C338" s="3">
        <v>800</v>
      </c>
      <c r="D338" s="3">
        <v>775.45</v>
      </c>
      <c r="E338" s="3">
        <v>781.15</v>
      </c>
      <c r="F338" s="3">
        <v>2.5449999999999999</v>
      </c>
      <c r="G338">
        <v>160</v>
      </c>
      <c r="H338" s="3">
        <v>0.20064199999999999</v>
      </c>
      <c r="I338" s="3">
        <v>5714.8180190249996</v>
      </c>
      <c r="J338" s="3">
        <v>81.6111105894323</v>
      </c>
      <c r="K338" s="3">
        <v>35.7303415530845</v>
      </c>
      <c r="L338" s="3">
        <v>31497.38</v>
      </c>
      <c r="M338" s="3">
        <v>9.7252800317212493</v>
      </c>
      <c r="N338" s="3">
        <v>5.6101162235900697</v>
      </c>
      <c r="O338" s="3">
        <v>44.842572693949798</v>
      </c>
      <c r="P338" s="3">
        <v>20.079573462645602</v>
      </c>
      <c r="Q338" s="3">
        <v>3.05718537352345</v>
      </c>
      <c r="R338" s="3">
        <v>1.1251697197883801</v>
      </c>
    </row>
    <row r="339" spans="1:18" x14ac:dyDescent="0.25">
      <c r="A339" s="4">
        <v>43007</v>
      </c>
      <c r="B339" s="3">
        <v>790</v>
      </c>
      <c r="C339" s="3">
        <v>805</v>
      </c>
      <c r="D339" s="3">
        <v>788.1</v>
      </c>
      <c r="E339" s="3">
        <v>799.3</v>
      </c>
      <c r="F339" s="3">
        <v>4.194</v>
      </c>
      <c r="G339">
        <v>298</v>
      </c>
      <c r="H339" s="3">
        <v>0.33441199999999999</v>
      </c>
      <c r="I339" s="3">
        <v>5847.6016675499995</v>
      </c>
      <c r="J339" s="3">
        <v>99.513319280317205</v>
      </c>
      <c r="K339" s="3">
        <v>50.7877648348069</v>
      </c>
      <c r="L339" s="3">
        <v>31283.72</v>
      </c>
      <c r="M339" s="3">
        <v>9.9673234164351392</v>
      </c>
      <c r="N339" s="3">
        <v>6.0178451374280701</v>
      </c>
      <c r="O339" s="3">
        <v>51.333931878775303</v>
      </c>
      <c r="P339" s="3">
        <v>24.417962792800001</v>
      </c>
      <c r="Q339" s="3">
        <v>3.35828577211376</v>
      </c>
      <c r="R339" s="3">
        <v>1.2454499361365201</v>
      </c>
    </row>
    <row r="340" spans="1:18" x14ac:dyDescent="0.25">
      <c r="A340" s="4">
        <v>43006</v>
      </c>
      <c r="B340" s="3">
        <v>776.05</v>
      </c>
      <c r="C340" s="3">
        <v>793.95</v>
      </c>
      <c r="D340" s="3">
        <v>770.1</v>
      </c>
      <c r="E340" s="3">
        <v>791.2</v>
      </c>
      <c r="F340" s="3">
        <v>2.6139999999999999</v>
      </c>
      <c r="G340">
        <v>184</v>
      </c>
      <c r="H340" s="3">
        <v>0.20572879999999999</v>
      </c>
      <c r="I340" s="3">
        <v>5788.3428492000003</v>
      </c>
      <c r="J340" s="3">
        <v>98.504864524692806</v>
      </c>
      <c r="K340" s="3">
        <v>50.273088373951197</v>
      </c>
      <c r="L340" s="3">
        <v>31282.48</v>
      </c>
      <c r="M340" s="3">
        <v>9.8663158852539592</v>
      </c>
      <c r="N340" s="3">
        <v>5.9568610943739397</v>
      </c>
      <c r="O340" s="3">
        <v>50.843581706247399</v>
      </c>
      <c r="P340" s="3">
        <v>24.181452572089999</v>
      </c>
      <c r="Q340" s="3">
        <v>3.32425335030202</v>
      </c>
      <c r="R340" s="3">
        <v>1.2328287119619901</v>
      </c>
    </row>
    <row r="341" spans="1:18" x14ac:dyDescent="0.25">
      <c r="A341" s="4">
        <v>43005</v>
      </c>
      <c r="B341" s="3">
        <v>770</v>
      </c>
      <c r="C341" s="3">
        <v>780</v>
      </c>
      <c r="D341" s="3">
        <v>767</v>
      </c>
      <c r="E341" s="3">
        <v>777.1</v>
      </c>
      <c r="F341" s="3">
        <v>3.3879999999999999</v>
      </c>
      <c r="G341">
        <v>205</v>
      </c>
      <c r="H341" s="3">
        <v>0.26259569999999999</v>
      </c>
      <c r="I341" s="3">
        <v>5685.1886098499999</v>
      </c>
      <c r="J341" s="3">
        <v>96.7494062463837</v>
      </c>
      <c r="K341" s="3">
        <v>49.377170090239503</v>
      </c>
      <c r="L341" s="3">
        <v>31159.81</v>
      </c>
      <c r="M341" s="3">
        <v>9.6904879606052194</v>
      </c>
      <c r="N341" s="3">
        <v>5.8507036860945298</v>
      </c>
      <c r="O341" s="3">
        <v>49.990009183698803</v>
      </c>
      <c r="P341" s="3">
        <v>23.7697495952984</v>
      </c>
      <c r="Q341" s="3">
        <v>3.2650117271482602</v>
      </c>
      <c r="R341" s="3">
        <v>1.21085843284335</v>
      </c>
    </row>
    <row r="342" spans="1:18" x14ac:dyDescent="0.25">
      <c r="A342" s="4">
        <v>43004</v>
      </c>
      <c r="B342" s="3">
        <v>778</v>
      </c>
      <c r="C342" s="3">
        <v>778.5</v>
      </c>
      <c r="D342" s="3">
        <v>725</v>
      </c>
      <c r="E342" s="3">
        <v>763.2</v>
      </c>
      <c r="F342" s="3">
        <v>2.4550000000000001</v>
      </c>
      <c r="G342">
        <v>148</v>
      </c>
      <c r="H342" s="3">
        <v>0.18618219999999999</v>
      </c>
      <c r="I342" s="3">
        <v>5583.4975512000001</v>
      </c>
      <c r="J342" s="3">
        <v>95.018848085497396</v>
      </c>
      <c r="K342" s="3">
        <v>48.493959867289703</v>
      </c>
      <c r="L342" s="3">
        <v>31599.759999999998</v>
      </c>
      <c r="M342" s="3">
        <v>9.5171540490720705</v>
      </c>
      <c r="N342" s="3">
        <v>5.7460520566559499</v>
      </c>
      <c r="O342" s="3">
        <v>49.1485440728176</v>
      </c>
      <c r="P342" s="3">
        <v>23.363886377042999</v>
      </c>
      <c r="Q342" s="3">
        <v>3.2066104107058999</v>
      </c>
      <c r="R342" s="3">
        <v>1.18919978888952</v>
      </c>
    </row>
    <row r="343" spans="1:18" x14ac:dyDescent="0.25">
      <c r="A343" s="4">
        <v>43003</v>
      </c>
      <c r="B343" s="3">
        <v>765.1</v>
      </c>
      <c r="C343" s="3">
        <v>800</v>
      </c>
      <c r="D343" s="3">
        <v>754.5</v>
      </c>
      <c r="E343" s="3">
        <v>781.25</v>
      </c>
      <c r="F343" s="3">
        <v>2.2410000000000001</v>
      </c>
      <c r="G343">
        <v>179</v>
      </c>
      <c r="H343" s="3">
        <v>0.17186470000000001</v>
      </c>
      <c r="I343" s="3">
        <v>5715.5496093749998</v>
      </c>
      <c r="J343" s="3">
        <v>97.266083682907293</v>
      </c>
      <c r="K343" s="3">
        <v>49.640862351048298</v>
      </c>
      <c r="L343" s="3">
        <v>31626.63</v>
      </c>
      <c r="M343" s="3">
        <v>9.7422387327536093</v>
      </c>
      <c r="N343" s="3">
        <v>5.88194859704201</v>
      </c>
      <c r="O343" s="3">
        <v>50.241237975796402</v>
      </c>
      <c r="P343" s="3">
        <v>23.8909245849215</v>
      </c>
      <c r="Q343" s="3">
        <v>3.28244809140983</v>
      </c>
      <c r="R343" s="3">
        <v>1.21732486251302</v>
      </c>
    </row>
    <row r="344" spans="1:18" x14ac:dyDescent="0.25">
      <c r="A344" s="4">
        <v>43000</v>
      </c>
      <c r="B344" s="3">
        <v>771.1</v>
      </c>
      <c r="C344" s="3">
        <v>775</v>
      </c>
      <c r="D344" s="3">
        <v>765</v>
      </c>
      <c r="E344" s="3">
        <v>766.5</v>
      </c>
      <c r="F344" s="3">
        <v>1.595</v>
      </c>
      <c r="G344">
        <v>106</v>
      </c>
      <c r="H344" s="3">
        <v>0.12257609999999999</v>
      </c>
      <c r="I344" s="3">
        <v>5607.6400327499996</v>
      </c>
      <c r="J344" s="3">
        <v>95.429700022974004</v>
      </c>
      <c r="K344" s="3">
        <v>48.703642869860502</v>
      </c>
      <c r="L344" s="3">
        <v>31922.44</v>
      </c>
      <c r="M344" s="3">
        <v>9.5583052654792198</v>
      </c>
      <c r="N344" s="3">
        <v>5.7708974075298602</v>
      </c>
      <c r="O344" s="3">
        <v>49.348316365328898</v>
      </c>
      <c r="P344" s="3">
        <v>23.4602423928878</v>
      </c>
      <c r="Q344" s="3">
        <v>3.22047547144401</v>
      </c>
      <c r="R344" s="3">
        <v>1.1943417691087801</v>
      </c>
    </row>
    <row r="345" spans="1:18" x14ac:dyDescent="0.25">
      <c r="A345" s="4">
        <v>42999</v>
      </c>
      <c r="B345" s="3">
        <v>770</v>
      </c>
      <c r="C345" s="3">
        <v>780</v>
      </c>
      <c r="D345" s="3">
        <v>768.3</v>
      </c>
      <c r="E345" s="3">
        <v>777.75</v>
      </c>
      <c r="F345" s="3">
        <v>1.69</v>
      </c>
      <c r="G345">
        <v>116</v>
      </c>
      <c r="H345" s="3">
        <v>0.1308617</v>
      </c>
      <c r="I345" s="3">
        <v>5689.9439471249998</v>
      </c>
      <c r="J345" s="3">
        <v>96.830331628007897</v>
      </c>
      <c r="K345" s="3">
        <v>49.418471287715597</v>
      </c>
      <c r="L345" s="3">
        <v>32370.04</v>
      </c>
      <c r="M345" s="3">
        <v>9.6985935032308692</v>
      </c>
      <c r="N345" s="3">
        <v>5.8555974673272599</v>
      </c>
      <c r="O345" s="3">
        <v>50.029358271617703</v>
      </c>
      <c r="P345" s="3">
        <v>23.788728810540601</v>
      </c>
      <c r="Q345" s="3">
        <v>3.2677427239603101</v>
      </c>
      <c r="R345" s="3">
        <v>1.2118712471289701</v>
      </c>
    </row>
    <row r="346" spans="1:18" x14ac:dyDescent="0.25">
      <c r="A346" s="4">
        <v>42998</v>
      </c>
      <c r="B346" s="3">
        <v>786.4</v>
      </c>
      <c r="C346" s="3">
        <v>799.5</v>
      </c>
      <c r="D346" s="3">
        <v>766.05</v>
      </c>
      <c r="E346" s="3">
        <v>767.3</v>
      </c>
      <c r="F346" s="3">
        <v>1.351</v>
      </c>
      <c r="G346">
        <v>100</v>
      </c>
      <c r="H346" s="3">
        <v>0.10427359999999999</v>
      </c>
      <c r="I346" s="3">
        <v>5613.4927555499999</v>
      </c>
      <c r="J346" s="3">
        <v>95.5293004926653</v>
      </c>
      <c r="K346" s="3">
        <v>48.754475112907997</v>
      </c>
      <c r="L346" s="3">
        <v>32400.51</v>
      </c>
      <c r="M346" s="3">
        <v>9.56828131794156</v>
      </c>
      <c r="N346" s="3">
        <v>5.7769205228932297</v>
      </c>
      <c r="O346" s="3">
        <v>49.396746011998303</v>
      </c>
      <c r="P346" s="3">
        <v>23.483601427031999</v>
      </c>
      <c r="Q346" s="3">
        <v>3.2238366982896198</v>
      </c>
      <c r="R346" s="3">
        <v>1.19558830976799</v>
      </c>
    </row>
    <row r="347" spans="1:18" x14ac:dyDescent="0.25">
      <c r="A347" s="4">
        <v>42997</v>
      </c>
      <c r="B347" s="3">
        <v>790</v>
      </c>
      <c r="C347" s="3">
        <v>790</v>
      </c>
      <c r="D347" s="3">
        <v>775.55</v>
      </c>
      <c r="E347" s="3">
        <v>779.05</v>
      </c>
      <c r="F347" s="3">
        <v>3.0720000000000001</v>
      </c>
      <c r="G347">
        <v>172</v>
      </c>
      <c r="H347" s="3">
        <v>0.24057210000000001</v>
      </c>
      <c r="I347" s="3">
        <v>5699.4546216750005</v>
      </c>
      <c r="J347" s="3">
        <v>96.992182391256193</v>
      </c>
      <c r="K347" s="3">
        <v>49.501073682667702</v>
      </c>
      <c r="L347" s="3">
        <v>32402.37</v>
      </c>
      <c r="M347" s="3">
        <v>9.7148045884821705</v>
      </c>
      <c r="N347" s="3">
        <v>5.8653850297927397</v>
      </c>
      <c r="O347" s="3">
        <v>50.108056447455503</v>
      </c>
      <c r="P347" s="3">
        <v>23.826687241024899</v>
      </c>
      <c r="Q347" s="3">
        <v>3.2732047175844201</v>
      </c>
      <c r="R347" s="3">
        <v>1.21389687570019</v>
      </c>
    </row>
    <row r="348" spans="1:18" x14ac:dyDescent="0.25">
      <c r="A348" s="4">
        <v>42996</v>
      </c>
      <c r="B348" s="3">
        <v>787</v>
      </c>
      <c r="C348" s="3">
        <v>797</v>
      </c>
      <c r="D348" s="3">
        <v>782.1</v>
      </c>
      <c r="E348" s="3">
        <v>791.3</v>
      </c>
      <c r="F348" s="3">
        <v>7.9669999999999996</v>
      </c>
      <c r="G348">
        <v>406</v>
      </c>
      <c r="H348" s="3">
        <v>0.62840370000000001</v>
      </c>
      <c r="I348" s="3">
        <v>5789.0744395499996</v>
      </c>
      <c r="J348" s="3">
        <v>98.5173145834042</v>
      </c>
      <c r="K348" s="3">
        <v>50.279442404332201</v>
      </c>
      <c r="L348" s="3">
        <v>32423.759999999998</v>
      </c>
      <c r="M348" s="3">
        <v>9.8675628918117493</v>
      </c>
      <c r="N348" s="3">
        <v>5.95761398379436</v>
      </c>
      <c r="O348" s="3">
        <v>50.849635412081099</v>
      </c>
      <c r="P348" s="3">
        <v>24.184372451358001</v>
      </c>
      <c r="Q348" s="3">
        <v>3.32467350365773</v>
      </c>
      <c r="R348" s="3">
        <v>1.23298452954439</v>
      </c>
    </row>
    <row r="349" spans="1:18" x14ac:dyDescent="0.25">
      <c r="A349" s="4">
        <v>42993</v>
      </c>
      <c r="B349" s="3">
        <v>765</v>
      </c>
      <c r="C349" s="3">
        <v>785</v>
      </c>
      <c r="D349" s="3">
        <v>765</v>
      </c>
      <c r="E349" s="3">
        <v>782.1</v>
      </c>
      <c r="F349" s="3">
        <v>4.641</v>
      </c>
      <c r="G349">
        <v>1124</v>
      </c>
      <c r="H349" s="3">
        <v>0.36101270000000002</v>
      </c>
      <c r="I349" s="3">
        <v>5721.7681273500002</v>
      </c>
      <c r="J349" s="3">
        <v>97.371909181954294</v>
      </c>
      <c r="K349" s="3">
        <v>49.694871609286203</v>
      </c>
      <c r="L349" s="3">
        <v>32272.61</v>
      </c>
      <c r="M349" s="3">
        <v>9.7528382884948392</v>
      </c>
      <c r="N349" s="3">
        <v>5.8883481571155896</v>
      </c>
      <c r="O349" s="3">
        <v>50.292694475382703</v>
      </c>
      <c r="P349" s="3">
        <v>23.915743558699699</v>
      </c>
      <c r="Q349" s="3">
        <v>3.2860193949332799</v>
      </c>
      <c r="R349" s="3">
        <v>1.2186493119634401</v>
      </c>
    </row>
    <row r="350" spans="1:18" x14ac:dyDescent="0.25">
      <c r="A350" s="4">
        <v>42992</v>
      </c>
      <c r="B350" s="3">
        <v>777</v>
      </c>
      <c r="C350" s="3">
        <v>784.6</v>
      </c>
      <c r="D350" s="3">
        <v>766</v>
      </c>
      <c r="E350" s="3">
        <v>770.65</v>
      </c>
      <c r="F350" s="3">
        <v>2.4369999999999998</v>
      </c>
      <c r="G350">
        <v>182</v>
      </c>
      <c r="H350" s="3">
        <v>0.18881039999999999</v>
      </c>
      <c r="I350" s="3">
        <v>5638.0010322750004</v>
      </c>
      <c r="J350" s="3">
        <v>95.946377459497597</v>
      </c>
      <c r="K350" s="3">
        <v>48.967335130669298</v>
      </c>
      <c r="L350" s="3">
        <v>32241.93</v>
      </c>
      <c r="M350" s="3">
        <v>9.6100560376276007</v>
      </c>
      <c r="N350" s="3">
        <v>5.8021423184773502</v>
      </c>
      <c r="O350" s="3">
        <v>49.599545157426597</v>
      </c>
      <c r="P350" s="3">
        <v>23.5814173825108</v>
      </c>
      <c r="Q350" s="3">
        <v>3.2379118357055798</v>
      </c>
      <c r="R350" s="3">
        <v>1.20080819877845</v>
      </c>
    </row>
    <row r="351" spans="1:18" x14ac:dyDescent="0.25">
      <c r="A351" s="4">
        <v>42991</v>
      </c>
      <c r="B351" s="3">
        <v>786.95</v>
      </c>
      <c r="C351" s="3">
        <v>786.95</v>
      </c>
      <c r="D351" s="3">
        <v>775.05</v>
      </c>
      <c r="E351" s="3">
        <v>779.95</v>
      </c>
      <c r="F351" s="3">
        <v>1.782</v>
      </c>
      <c r="G351">
        <v>147</v>
      </c>
      <c r="H351" s="3">
        <v>0.13893169999999999</v>
      </c>
      <c r="I351" s="3">
        <v>5706.0389348250001</v>
      </c>
      <c r="J351" s="3">
        <v>97.104232919658998</v>
      </c>
      <c r="K351" s="3">
        <v>49.558259956096201</v>
      </c>
      <c r="L351" s="3">
        <v>32186.41</v>
      </c>
      <c r="M351" s="3">
        <v>9.7260276475023009</v>
      </c>
      <c r="N351" s="3">
        <v>5.8721610345765303</v>
      </c>
      <c r="O351" s="3">
        <v>50.162539799958601</v>
      </c>
      <c r="P351" s="3">
        <v>23.852966154437201</v>
      </c>
      <c r="Q351" s="3">
        <v>3.2769860977857199</v>
      </c>
      <c r="R351" s="3">
        <v>1.2152992339418001</v>
      </c>
    </row>
    <row r="352" spans="1:18" x14ac:dyDescent="0.25">
      <c r="A352" s="4">
        <v>42990</v>
      </c>
      <c r="B352" s="3">
        <v>804</v>
      </c>
      <c r="C352" s="3">
        <v>807.55</v>
      </c>
      <c r="D352" s="3">
        <v>781.05</v>
      </c>
      <c r="E352" s="3">
        <v>786.35</v>
      </c>
      <c r="F352" s="3">
        <v>4.3239999999999998</v>
      </c>
      <c r="G352">
        <v>261</v>
      </c>
      <c r="H352" s="3">
        <v>0.3422365</v>
      </c>
      <c r="I352" s="3">
        <v>5752.8607172250004</v>
      </c>
      <c r="J352" s="3">
        <v>97.901036677189296</v>
      </c>
      <c r="K352" s="3">
        <v>49.964917900475903</v>
      </c>
      <c r="L352" s="3">
        <v>32158.66</v>
      </c>
      <c r="M352" s="3">
        <v>9.8058360672010192</v>
      </c>
      <c r="N352" s="3">
        <v>5.9203459574834998</v>
      </c>
      <c r="O352" s="3">
        <v>50.549976973314003</v>
      </c>
      <c r="P352" s="3">
        <v>24.039838427590801</v>
      </c>
      <c r="Q352" s="3">
        <v>3.3038759125505499</v>
      </c>
      <c r="R352" s="3">
        <v>1.2252715592155099</v>
      </c>
    </row>
    <row r="353" spans="1:18" x14ac:dyDescent="0.25">
      <c r="A353" s="4">
        <v>42989</v>
      </c>
      <c r="B353" s="3">
        <v>789.9</v>
      </c>
      <c r="C353" s="3">
        <v>817</v>
      </c>
      <c r="D353" s="3">
        <v>782.1</v>
      </c>
      <c r="E353" s="3">
        <v>799.05</v>
      </c>
      <c r="F353" s="3">
        <v>18.207999999999998</v>
      </c>
      <c r="G353">
        <v>1301</v>
      </c>
      <c r="H353" s="3">
        <v>1.4557126</v>
      </c>
      <c r="I353" s="3">
        <v>5845.7726916749998</v>
      </c>
      <c r="J353" s="3">
        <v>99.482194133538698</v>
      </c>
      <c r="K353" s="3">
        <v>50.771879758854602</v>
      </c>
      <c r="L353" s="3">
        <v>31882.16</v>
      </c>
      <c r="M353" s="3">
        <v>9.9642059000406604</v>
      </c>
      <c r="N353" s="3">
        <v>6.0159629138770203</v>
      </c>
      <c r="O353" s="3">
        <v>51.318797614191098</v>
      </c>
      <c r="P353" s="3">
        <v>24.4106630946299</v>
      </c>
      <c r="Q353" s="3">
        <v>3.3572353887245101</v>
      </c>
      <c r="R353" s="3">
        <v>1.2450603921805199</v>
      </c>
    </row>
    <row r="354" spans="1:18" x14ac:dyDescent="0.25">
      <c r="A354" s="4">
        <v>42986</v>
      </c>
      <c r="B354" s="3">
        <v>777.2</v>
      </c>
      <c r="C354" s="3">
        <v>800</v>
      </c>
      <c r="D354" s="3">
        <v>773.1</v>
      </c>
      <c r="E354" s="3">
        <v>790.2</v>
      </c>
      <c r="F354" s="3">
        <v>13.332000000000001</v>
      </c>
      <c r="G354">
        <v>725</v>
      </c>
      <c r="H354" s="3">
        <v>1.0534376000000001</v>
      </c>
      <c r="I354" s="3">
        <v>5781.0269457000004</v>
      </c>
      <c r="J354" s="3">
        <v>98.380363937578693</v>
      </c>
      <c r="K354" s="3">
        <v>50.209548070141899</v>
      </c>
      <c r="L354" s="3">
        <v>31687.52</v>
      </c>
      <c r="M354" s="3">
        <v>9.8538458196760299</v>
      </c>
      <c r="N354" s="3">
        <v>5.9493322001697297</v>
      </c>
      <c r="O354" s="3">
        <v>50.7830446479106</v>
      </c>
      <c r="P354" s="3">
        <v>24.152253779409701</v>
      </c>
      <c r="Q354" s="3">
        <v>3.3200518167450199</v>
      </c>
      <c r="R354" s="3">
        <v>1.2312705361379701</v>
      </c>
    </row>
    <row r="355" spans="1:18" x14ac:dyDescent="0.25">
      <c r="A355" s="4">
        <v>42985</v>
      </c>
      <c r="B355" s="3">
        <v>778.9</v>
      </c>
      <c r="C355" s="3">
        <v>780</v>
      </c>
      <c r="D355" s="3">
        <v>773</v>
      </c>
      <c r="E355" s="3">
        <v>773.7</v>
      </c>
      <c r="F355" s="3">
        <v>2.2360000000000002</v>
      </c>
      <c r="G355">
        <v>150</v>
      </c>
      <c r="H355" s="3">
        <v>0.17361070000000001</v>
      </c>
      <c r="I355" s="3">
        <v>5660.3145379500002</v>
      </c>
      <c r="J355" s="3">
        <v>96.326104250195698</v>
      </c>
      <c r="K355" s="3">
        <v>49.161133057287799</v>
      </c>
      <c r="L355" s="3">
        <v>31662.74</v>
      </c>
      <c r="M355" s="3">
        <v>9.6480897376402801</v>
      </c>
      <c r="N355" s="3">
        <v>5.8251054458002001</v>
      </c>
      <c r="O355" s="3">
        <v>49.784183185353697</v>
      </c>
      <c r="P355" s="3">
        <v>23.6704737001856</v>
      </c>
      <c r="Q355" s="3">
        <v>3.2507265130544498</v>
      </c>
      <c r="R355" s="3">
        <v>1.2055606350417001</v>
      </c>
    </row>
    <row r="356" spans="1:18" x14ac:dyDescent="0.25">
      <c r="A356" s="4">
        <v>42984</v>
      </c>
      <c r="B356" s="3">
        <v>766.65</v>
      </c>
      <c r="C356" s="3">
        <v>782.85</v>
      </c>
      <c r="D356" s="3">
        <v>766.4</v>
      </c>
      <c r="E356" s="3">
        <v>772.85</v>
      </c>
      <c r="F356" s="3">
        <v>4.4809999999999999</v>
      </c>
      <c r="G356">
        <v>265</v>
      </c>
      <c r="H356" s="3">
        <v>0.34755639999999999</v>
      </c>
      <c r="I356" s="3">
        <v>5654.0960199749998</v>
      </c>
      <c r="J356" s="3">
        <v>96.220278751148697</v>
      </c>
      <c r="K356" s="3">
        <v>49.107123799049802</v>
      </c>
      <c r="L356" s="3">
        <v>31661.97</v>
      </c>
      <c r="M356" s="3">
        <v>9.6374901818990395</v>
      </c>
      <c r="N356" s="3">
        <v>5.8187058857266196</v>
      </c>
      <c r="O356" s="3">
        <v>49.732726685767503</v>
      </c>
      <c r="P356" s="3">
        <v>23.6456547264074</v>
      </c>
      <c r="Q356" s="3">
        <v>3.2471552095309901</v>
      </c>
      <c r="R356" s="3">
        <v>1.20423618559128</v>
      </c>
    </row>
    <row r="357" spans="1:18" x14ac:dyDescent="0.25">
      <c r="A357" s="4">
        <v>42983</v>
      </c>
      <c r="B357" s="3">
        <v>779.5</v>
      </c>
      <c r="C357" s="3">
        <v>786.8</v>
      </c>
      <c r="D357" s="3">
        <v>770.05</v>
      </c>
      <c r="E357" s="3">
        <v>773.05</v>
      </c>
      <c r="F357" s="3">
        <v>1.825</v>
      </c>
      <c r="G357">
        <v>153</v>
      </c>
      <c r="H357" s="3">
        <v>0.14199809999999999</v>
      </c>
      <c r="I357" s="3">
        <v>5655.5592006750003</v>
      </c>
      <c r="J357" s="3">
        <v>96.2451788685715</v>
      </c>
      <c r="K357" s="3">
        <v>49.119831859811697</v>
      </c>
      <c r="L357" s="3">
        <v>31809.55</v>
      </c>
      <c r="M357" s="3">
        <v>9.6399841950146197</v>
      </c>
      <c r="N357" s="3">
        <v>5.8202116645674602</v>
      </c>
      <c r="O357" s="3">
        <v>49.744834097434797</v>
      </c>
      <c r="P357" s="3">
        <v>23.651494484943399</v>
      </c>
      <c r="Q357" s="3">
        <v>3.2479955162423901</v>
      </c>
      <c r="R357" s="3">
        <v>1.20454782075609</v>
      </c>
    </row>
    <row r="358" spans="1:18" x14ac:dyDescent="0.25">
      <c r="A358" s="4">
        <v>42982</v>
      </c>
      <c r="B358" s="3">
        <v>776.75</v>
      </c>
      <c r="C358" s="3">
        <v>787.5</v>
      </c>
      <c r="D358" s="3">
        <v>774.9</v>
      </c>
      <c r="E358" s="3">
        <v>780.5</v>
      </c>
      <c r="F358" s="3">
        <v>5.4660000000000002</v>
      </c>
      <c r="G358">
        <v>419</v>
      </c>
      <c r="H358" s="3">
        <v>0.42639519999999997</v>
      </c>
      <c r="I358" s="3">
        <v>5710.0626817499997</v>
      </c>
      <c r="J358" s="3">
        <v>97.172708242571701</v>
      </c>
      <c r="K358" s="3">
        <v>49.593207123191299</v>
      </c>
      <c r="L358" s="3">
        <v>31702.25</v>
      </c>
      <c r="M358" s="3">
        <v>9.7328861835701606</v>
      </c>
      <c r="N358" s="3">
        <v>5.8763019263888499</v>
      </c>
      <c r="O358" s="3">
        <v>50.195835182043901</v>
      </c>
      <c r="P358" s="3">
        <v>23.8690254904113</v>
      </c>
      <c r="Q358" s="3">
        <v>3.2792969412420798</v>
      </c>
      <c r="R358" s="3">
        <v>1.21615623064501</v>
      </c>
    </row>
    <row r="359" spans="1:18" x14ac:dyDescent="0.25">
      <c r="A359" s="4">
        <v>42979</v>
      </c>
      <c r="B359" s="3">
        <v>778.9</v>
      </c>
      <c r="C359" s="3">
        <v>783.75</v>
      </c>
      <c r="D359" s="3">
        <v>772.4</v>
      </c>
      <c r="E359" s="3">
        <v>776.65</v>
      </c>
      <c r="F359" s="3">
        <v>5.0389999999999997</v>
      </c>
      <c r="G359">
        <v>387</v>
      </c>
      <c r="H359" s="3">
        <v>0.39179439999999999</v>
      </c>
      <c r="I359" s="3">
        <v>5681.8964532749997</v>
      </c>
      <c r="J359" s="3">
        <v>96.693380982182305</v>
      </c>
      <c r="K359" s="3">
        <v>49.348576953525303</v>
      </c>
      <c r="L359" s="3">
        <v>31892.23</v>
      </c>
      <c r="M359" s="3">
        <v>9.6848764310951498</v>
      </c>
      <c r="N359" s="3">
        <v>5.8473156837026297</v>
      </c>
      <c r="O359" s="3">
        <v>49.962767507447197</v>
      </c>
      <c r="P359" s="3">
        <v>23.756610138592301</v>
      </c>
      <c r="Q359" s="3">
        <v>3.2631210370476098</v>
      </c>
      <c r="R359" s="3">
        <v>1.21015725372255</v>
      </c>
    </row>
    <row r="361" spans="1:18" x14ac:dyDescent="0.25">
      <c r="A361" s="38" t="s">
        <v>49</v>
      </c>
      <c r="B361" s="38"/>
      <c r="C361" s="38"/>
      <c r="D361" s="38"/>
      <c r="E361" s="38"/>
      <c r="F361" s="38"/>
      <c r="G361" s="38"/>
      <c r="H361" s="38"/>
      <c r="I361" s="38"/>
      <c r="J361" s="38"/>
      <c r="K361" s="38"/>
      <c r="L361" s="38"/>
      <c r="M361" s="38"/>
      <c r="N361" s="38"/>
      <c r="O361" s="38"/>
      <c r="P361" s="38"/>
      <c r="Q361" s="38"/>
      <c r="R361" s="38"/>
    </row>
    <row r="362" spans="1:18" x14ac:dyDescent="0.25">
      <c r="A362" s="38"/>
      <c r="B362" s="38"/>
      <c r="C362" s="38"/>
      <c r="D362" s="38"/>
      <c r="E362" s="38"/>
      <c r="F362" s="38"/>
      <c r="G362" s="38"/>
      <c r="H362" s="38"/>
      <c r="I362" s="38"/>
      <c r="J362" s="38"/>
      <c r="K362" s="38"/>
      <c r="L362" s="38"/>
      <c r="M362" s="38"/>
      <c r="N362" s="38"/>
      <c r="O362" s="38"/>
      <c r="P362" s="38"/>
      <c r="Q362" s="38"/>
      <c r="R362" s="38"/>
    </row>
    <row r="363" spans="1:18" x14ac:dyDescent="0.25">
      <c r="A363" s="38"/>
      <c r="B363" s="38"/>
      <c r="C363" s="38"/>
      <c r="D363" s="38"/>
      <c r="E363" s="38"/>
      <c r="F363" s="38"/>
      <c r="G363" s="38"/>
      <c r="H363" s="38"/>
      <c r="I363" s="38"/>
      <c r="J363" s="38"/>
      <c r="K363" s="38"/>
      <c r="L363" s="38"/>
      <c r="M363" s="38"/>
      <c r="N363" s="38"/>
      <c r="O363" s="38"/>
      <c r="P363" s="38"/>
      <c r="Q363" s="38"/>
      <c r="R363" s="38"/>
    </row>
    <row r="364" spans="1:18" x14ac:dyDescent="0.25">
      <c r="A364" s="38"/>
      <c r="B364" s="38"/>
      <c r="C364" s="38"/>
      <c r="D364" s="38"/>
      <c r="E364" s="38"/>
      <c r="F364" s="38"/>
      <c r="G364" s="38"/>
      <c r="H364" s="38"/>
      <c r="I364" s="38"/>
      <c r="J364" s="38"/>
      <c r="K364" s="38"/>
      <c r="L364" s="38"/>
      <c r="M364" s="38"/>
      <c r="N364" s="38"/>
      <c r="O364" s="38"/>
      <c r="P364" s="38"/>
      <c r="Q364" s="38"/>
      <c r="R364" s="38"/>
    </row>
    <row r="365" spans="1:18" x14ac:dyDescent="0.25">
      <c r="A365" s="38"/>
      <c r="B365" s="38"/>
      <c r="C365" s="38"/>
      <c r="D365" s="38"/>
      <c r="E365" s="38"/>
      <c r="F365" s="38"/>
      <c r="G365" s="38"/>
      <c r="H365" s="38"/>
      <c r="I365" s="38"/>
      <c r="J365" s="38"/>
      <c r="K365" s="38"/>
      <c r="L365" s="38"/>
      <c r="M365" s="38"/>
      <c r="N365" s="38"/>
      <c r="O365" s="38"/>
      <c r="P365" s="38"/>
      <c r="Q365" s="38"/>
      <c r="R365" s="38"/>
    </row>
    <row r="366" spans="1:18" x14ac:dyDescent="0.25">
      <c r="A366" s="38"/>
      <c r="B366" s="38"/>
      <c r="C366" s="38"/>
      <c r="D366" s="38"/>
      <c r="E366" s="38"/>
      <c r="F366" s="38"/>
      <c r="G366" s="38"/>
      <c r="H366" s="38"/>
      <c r="I366" s="38"/>
      <c r="J366" s="38"/>
      <c r="K366" s="38"/>
      <c r="L366" s="38"/>
      <c r="M366" s="38"/>
      <c r="N366" s="38"/>
      <c r="O366" s="38"/>
      <c r="P366" s="38"/>
      <c r="Q366" s="38"/>
      <c r="R366" s="38"/>
    </row>
  </sheetData>
  <mergeCells count="2">
    <mergeCell ref="A1:I1"/>
    <mergeCell ref="A361:R36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5B90A-B1C8-4C13-A954-909FA25D8933}">
  <dimension ref="A1:I21"/>
  <sheetViews>
    <sheetView workbookViewId="0">
      <selection activeCell="N21" sqref="N21"/>
    </sheetView>
  </sheetViews>
  <sheetFormatPr defaultRowHeight="15" x14ac:dyDescent="0.25"/>
  <cols>
    <col min="1" max="1" width="55" bestFit="1" customWidth="1"/>
  </cols>
  <sheetData>
    <row r="1" spans="1:9" x14ac:dyDescent="0.25">
      <c r="A1" s="37" t="s">
        <v>267</v>
      </c>
      <c r="B1" s="37"/>
      <c r="C1" s="37"/>
      <c r="D1" s="37"/>
      <c r="E1" s="37"/>
      <c r="F1" s="37"/>
      <c r="G1" s="37"/>
      <c r="H1" s="37"/>
      <c r="I1" s="37"/>
    </row>
    <row r="2" spans="1:9" x14ac:dyDescent="0.25">
      <c r="A2" s="1" t="s">
        <v>187</v>
      </c>
      <c r="B2" s="1" t="s">
        <v>268</v>
      </c>
      <c r="C2" s="1" t="s">
        <v>269</v>
      </c>
      <c r="D2" s="1" t="s">
        <v>270</v>
      </c>
      <c r="E2" s="1" t="s">
        <v>190</v>
      </c>
      <c r="F2" s="1" t="s">
        <v>191</v>
      </c>
      <c r="G2" s="1" t="s">
        <v>271</v>
      </c>
    </row>
    <row r="3" spans="1:9" x14ac:dyDescent="0.25">
      <c r="A3" t="s">
        <v>239</v>
      </c>
      <c r="B3" t="s">
        <v>272</v>
      </c>
      <c r="C3" t="s">
        <v>273</v>
      </c>
      <c r="D3" t="s">
        <v>274</v>
      </c>
      <c r="E3" s="5">
        <v>2407263</v>
      </c>
      <c r="F3" t="s">
        <v>275</v>
      </c>
      <c r="G3" s="3">
        <v>129.31200000000001</v>
      </c>
    </row>
    <row r="4" spans="1:9" x14ac:dyDescent="0.25">
      <c r="A4" t="s">
        <v>228</v>
      </c>
      <c r="B4" t="s">
        <v>272</v>
      </c>
      <c r="C4" t="s">
        <v>273</v>
      </c>
      <c r="D4" t="s">
        <v>274</v>
      </c>
      <c r="E4" s="5">
        <v>4000000</v>
      </c>
      <c r="F4" t="s">
        <v>276</v>
      </c>
      <c r="G4" s="3">
        <v>24.907</v>
      </c>
    </row>
    <row r="5" spans="1:9" x14ac:dyDescent="0.25">
      <c r="A5" t="s">
        <v>219</v>
      </c>
      <c r="B5" t="s">
        <v>272</v>
      </c>
      <c r="C5" t="s">
        <v>273</v>
      </c>
      <c r="D5" t="s">
        <v>274</v>
      </c>
      <c r="E5" s="5">
        <v>11252250</v>
      </c>
      <c r="F5" t="s">
        <v>275</v>
      </c>
      <c r="G5" s="3">
        <v>11.252000000000001</v>
      </c>
    </row>
    <row r="6" spans="1:9" x14ac:dyDescent="0.25">
      <c r="A6" t="s">
        <v>224</v>
      </c>
      <c r="B6" t="s">
        <v>272</v>
      </c>
      <c r="C6" t="s">
        <v>273</v>
      </c>
      <c r="D6" t="s">
        <v>274</v>
      </c>
      <c r="E6" s="5">
        <v>11512800</v>
      </c>
      <c r="F6" t="s">
        <v>275</v>
      </c>
      <c r="G6" s="3">
        <v>9.4049999999999994</v>
      </c>
    </row>
    <row r="7" spans="1:9" x14ac:dyDescent="0.25">
      <c r="A7" t="s">
        <v>277</v>
      </c>
      <c r="B7" t="s">
        <v>272</v>
      </c>
      <c r="C7" t="s">
        <v>273</v>
      </c>
      <c r="D7" t="s">
        <v>278</v>
      </c>
      <c r="E7" s="5">
        <v>9000000</v>
      </c>
      <c r="F7" t="s">
        <v>275</v>
      </c>
      <c r="G7" s="3">
        <v>9</v>
      </c>
    </row>
    <row r="8" spans="1:9" x14ac:dyDescent="0.25">
      <c r="A8" t="s">
        <v>279</v>
      </c>
      <c r="B8" t="s">
        <v>272</v>
      </c>
      <c r="C8" t="s">
        <v>273</v>
      </c>
      <c r="D8" t="s">
        <v>278</v>
      </c>
      <c r="E8" s="5">
        <v>7788892</v>
      </c>
      <c r="F8" t="s">
        <v>275</v>
      </c>
      <c r="G8" s="3">
        <v>7.7889999999999997</v>
      </c>
    </row>
    <row r="9" spans="1:9" x14ac:dyDescent="0.25">
      <c r="A9" t="s">
        <v>220</v>
      </c>
      <c r="B9" t="s">
        <v>272</v>
      </c>
      <c r="C9" t="s">
        <v>273</v>
      </c>
      <c r="D9" t="s">
        <v>274</v>
      </c>
      <c r="E9" s="5">
        <v>4800000</v>
      </c>
      <c r="F9" t="s">
        <v>275</v>
      </c>
      <c r="G9" s="3">
        <v>5.101</v>
      </c>
    </row>
    <row r="10" spans="1:9" x14ac:dyDescent="0.25">
      <c r="A10" t="s">
        <v>279</v>
      </c>
      <c r="B10" t="s">
        <v>280</v>
      </c>
      <c r="C10" t="s">
        <v>273</v>
      </c>
      <c r="D10" t="s">
        <v>278</v>
      </c>
      <c r="E10" s="5">
        <v>50</v>
      </c>
      <c r="F10" t="s">
        <v>281</v>
      </c>
      <c r="G10" s="3">
        <v>5</v>
      </c>
    </row>
    <row r="11" spans="1:9" x14ac:dyDescent="0.25">
      <c r="A11" t="s">
        <v>233</v>
      </c>
      <c r="B11" t="s">
        <v>272</v>
      </c>
      <c r="C11" t="s">
        <v>273</v>
      </c>
      <c r="D11" t="s">
        <v>282</v>
      </c>
      <c r="E11" s="5">
        <v>800000</v>
      </c>
      <c r="F11" t="s">
        <v>276</v>
      </c>
      <c r="G11" s="3">
        <v>4.609</v>
      </c>
    </row>
    <row r="12" spans="1:9" x14ac:dyDescent="0.25">
      <c r="A12" t="s">
        <v>231</v>
      </c>
      <c r="B12" t="s">
        <v>272</v>
      </c>
      <c r="C12" t="s">
        <v>273</v>
      </c>
      <c r="D12" t="s">
        <v>274</v>
      </c>
      <c r="E12" s="5">
        <v>10000</v>
      </c>
      <c r="F12" t="s">
        <v>275</v>
      </c>
      <c r="G12" s="3">
        <v>0.01</v>
      </c>
    </row>
    <row r="13" spans="1:9" x14ac:dyDescent="0.25">
      <c r="A13" t="s">
        <v>226</v>
      </c>
      <c r="B13" t="s">
        <v>272</v>
      </c>
      <c r="C13" t="s">
        <v>273</v>
      </c>
      <c r="D13" t="s">
        <v>274</v>
      </c>
      <c r="E13" s="5">
        <v>10000</v>
      </c>
      <c r="F13" t="s">
        <v>275</v>
      </c>
      <c r="G13" s="3">
        <v>0.01</v>
      </c>
    </row>
    <row r="14" spans="1:9" x14ac:dyDescent="0.25">
      <c r="A14" t="s">
        <v>283</v>
      </c>
      <c r="B14" t="s">
        <v>272</v>
      </c>
      <c r="C14" t="s">
        <v>273</v>
      </c>
      <c r="D14" t="s">
        <v>284</v>
      </c>
      <c r="E14" s="5">
        <v>0</v>
      </c>
      <c r="G14" s="3">
        <v>1E-3</v>
      </c>
    </row>
    <row r="16" spans="1:9" x14ac:dyDescent="0.25">
      <c r="A16" s="38" t="s">
        <v>49</v>
      </c>
      <c r="B16" s="38"/>
      <c r="C16" s="38"/>
      <c r="D16" s="38"/>
      <c r="E16" s="38"/>
      <c r="F16" s="38"/>
      <c r="G16" s="38"/>
    </row>
    <row r="17" spans="1:7" x14ac:dyDescent="0.25">
      <c r="A17" s="38"/>
      <c r="B17" s="38"/>
      <c r="C17" s="38"/>
      <c r="D17" s="38"/>
      <c r="E17" s="38"/>
      <c r="F17" s="38"/>
      <c r="G17" s="38"/>
    </row>
    <row r="18" spans="1:7" x14ac:dyDescent="0.25">
      <c r="A18" s="38"/>
      <c r="B18" s="38"/>
      <c r="C18" s="38"/>
      <c r="D18" s="38"/>
      <c r="E18" s="38"/>
      <c r="F18" s="38"/>
      <c r="G18" s="38"/>
    </row>
    <row r="19" spans="1:7" x14ac:dyDescent="0.25">
      <c r="A19" s="38"/>
      <c r="B19" s="38"/>
      <c r="C19" s="38"/>
      <c r="D19" s="38"/>
      <c r="E19" s="38"/>
      <c r="F19" s="38"/>
      <c r="G19" s="38"/>
    </row>
    <row r="20" spans="1:7" x14ac:dyDescent="0.25">
      <c r="A20" s="38"/>
      <c r="B20" s="38"/>
      <c r="C20" s="38"/>
      <c r="D20" s="38"/>
      <c r="E20" s="38"/>
      <c r="F20" s="38"/>
      <c r="G20" s="38"/>
    </row>
    <row r="21" spans="1:7" x14ac:dyDescent="0.25">
      <c r="A21" s="38"/>
      <c r="B21" s="38"/>
      <c r="C21" s="38"/>
      <c r="D21" s="38"/>
      <c r="E21" s="38"/>
      <c r="F21" s="38"/>
      <c r="G21" s="38"/>
    </row>
  </sheetData>
  <mergeCells count="2">
    <mergeCell ref="A1:I1"/>
    <mergeCell ref="A16:G2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EC8F9-5BD5-4ED0-A557-8E1A496D4436}">
  <dimension ref="A1:U36"/>
  <sheetViews>
    <sheetView workbookViewId="0">
      <selection activeCell="Q13" sqref="Q13"/>
    </sheetView>
  </sheetViews>
  <sheetFormatPr defaultRowHeight="15" x14ac:dyDescent="0.25"/>
  <sheetData>
    <row r="1" spans="1:13" x14ac:dyDescent="0.25">
      <c r="A1" s="37" t="s">
        <v>471</v>
      </c>
      <c r="B1" s="37"/>
      <c r="C1" s="37"/>
      <c r="D1" s="37"/>
      <c r="E1" s="37"/>
      <c r="F1" s="37"/>
      <c r="G1" s="37"/>
      <c r="H1" s="37"/>
      <c r="I1" s="37"/>
    </row>
    <row r="2" spans="1:13" x14ac:dyDescent="0.25">
      <c r="A2" s="1" t="s">
        <v>1</v>
      </c>
      <c r="B2" s="2">
        <v>43435</v>
      </c>
      <c r="C2" s="2">
        <v>43070</v>
      </c>
      <c r="D2" s="1" t="s">
        <v>472</v>
      </c>
      <c r="E2" s="2">
        <v>43344</v>
      </c>
      <c r="F2" s="2">
        <v>42979</v>
      </c>
      <c r="G2" s="1" t="s">
        <v>472</v>
      </c>
      <c r="H2" s="2">
        <v>43252</v>
      </c>
      <c r="I2" s="2">
        <v>42887</v>
      </c>
      <c r="J2" s="1" t="s">
        <v>472</v>
      </c>
      <c r="K2" s="2">
        <v>43160</v>
      </c>
      <c r="L2" s="2">
        <v>42795</v>
      </c>
      <c r="M2" s="1" t="s">
        <v>472</v>
      </c>
    </row>
    <row r="3" spans="1:13" x14ac:dyDescent="0.25">
      <c r="A3" t="s">
        <v>3</v>
      </c>
      <c r="B3" s="3">
        <v>6730.62</v>
      </c>
      <c r="C3" s="3">
        <v>5479.23</v>
      </c>
      <c r="D3" s="3">
        <v>22.84</v>
      </c>
      <c r="E3" s="3">
        <v>6431.5</v>
      </c>
      <c r="F3" s="3">
        <v>5079.07</v>
      </c>
      <c r="G3" s="3">
        <v>26.63</v>
      </c>
      <c r="H3" s="3">
        <v>6201.25</v>
      </c>
      <c r="I3" s="3">
        <v>4695.17</v>
      </c>
      <c r="J3" s="3">
        <v>32.08</v>
      </c>
      <c r="K3" s="3">
        <v>5833.37</v>
      </c>
      <c r="L3" s="3">
        <v>4387.2</v>
      </c>
      <c r="M3" s="3">
        <v>32.96</v>
      </c>
    </row>
    <row r="4" spans="1:13" x14ac:dyDescent="0.25">
      <c r="A4" t="s">
        <v>108</v>
      </c>
      <c r="B4" s="3">
        <v>6730.62</v>
      </c>
      <c r="C4" s="3">
        <v>5479.23</v>
      </c>
      <c r="D4" s="3">
        <v>22.84</v>
      </c>
      <c r="E4" s="3">
        <v>6431.5</v>
      </c>
      <c r="F4" s="3">
        <v>5079.07</v>
      </c>
      <c r="G4" s="3">
        <v>26.63</v>
      </c>
      <c r="H4" s="3">
        <v>6201.25</v>
      </c>
      <c r="I4" s="3">
        <v>4695.17</v>
      </c>
      <c r="J4" s="3">
        <v>32.08</v>
      </c>
      <c r="K4" s="3">
        <v>5833.37</v>
      </c>
      <c r="L4" s="3">
        <v>4387.2</v>
      </c>
      <c r="M4" s="3">
        <v>32.96</v>
      </c>
    </row>
    <row r="5" spans="1:13" x14ac:dyDescent="0.25">
      <c r="A5" t="s">
        <v>5</v>
      </c>
      <c r="B5" s="3">
        <v>6393.67</v>
      </c>
      <c r="C5" s="3">
        <v>5188.6400000000003</v>
      </c>
      <c r="D5" s="3">
        <v>23.22</v>
      </c>
      <c r="E5" s="3">
        <v>6108.03</v>
      </c>
      <c r="F5" s="3">
        <v>4812.8599999999997</v>
      </c>
      <c r="G5" s="3">
        <v>26.91</v>
      </c>
      <c r="H5" s="3">
        <v>5881.88</v>
      </c>
      <c r="I5" s="3">
        <v>4454.07</v>
      </c>
      <c r="J5" s="3">
        <v>32.06</v>
      </c>
      <c r="K5" s="3">
        <v>5521.39</v>
      </c>
      <c r="L5" s="3">
        <v>4168.8500000000004</v>
      </c>
      <c r="M5" s="3">
        <v>32.44</v>
      </c>
    </row>
    <row r="6" spans="1:13" x14ac:dyDescent="0.25">
      <c r="A6" t="s">
        <v>473</v>
      </c>
      <c r="B6" s="3">
        <v>336.95</v>
      </c>
      <c r="C6" s="3">
        <v>290.60000000000002</v>
      </c>
      <c r="D6" s="3">
        <v>15.95</v>
      </c>
      <c r="E6" s="3">
        <v>323.47000000000003</v>
      </c>
      <c r="F6" s="3">
        <v>266.20999999999998</v>
      </c>
      <c r="G6" s="3">
        <v>21.51</v>
      </c>
      <c r="H6" s="3">
        <v>319.37</v>
      </c>
      <c r="I6" s="3">
        <v>241.1</v>
      </c>
      <c r="J6" s="3">
        <v>32.46</v>
      </c>
      <c r="K6" s="3">
        <v>311.99</v>
      </c>
      <c r="L6" s="3">
        <v>218.35</v>
      </c>
      <c r="M6" s="3">
        <v>42.88</v>
      </c>
    </row>
    <row r="7" spans="1:13" x14ac:dyDescent="0.25">
      <c r="A7" t="s">
        <v>120</v>
      </c>
      <c r="B7" s="3">
        <v>19.75</v>
      </c>
      <c r="C7" s="3">
        <v>32.31</v>
      </c>
      <c r="D7" s="3">
        <v>-38.86</v>
      </c>
      <c r="E7" s="3">
        <v>19.489999999999998</v>
      </c>
      <c r="F7" s="3">
        <v>31.87</v>
      </c>
      <c r="G7" s="3">
        <v>-38.83</v>
      </c>
      <c r="H7" s="3">
        <v>38.92</v>
      </c>
      <c r="I7" s="3">
        <v>9.4600000000000009</v>
      </c>
      <c r="J7" s="3">
        <v>311.55</v>
      </c>
      <c r="K7" s="3">
        <v>36.54</v>
      </c>
      <c r="L7" s="3">
        <v>10.69</v>
      </c>
      <c r="M7" s="3">
        <v>241.88</v>
      </c>
    </row>
    <row r="8" spans="1:13" x14ac:dyDescent="0.25">
      <c r="A8" t="s">
        <v>121</v>
      </c>
      <c r="B8" s="3">
        <v>356.7</v>
      </c>
      <c r="C8" s="3">
        <v>322.89999999999998</v>
      </c>
      <c r="D8" s="3">
        <v>10.47</v>
      </c>
      <c r="E8" s="3">
        <v>342.96</v>
      </c>
      <c r="F8" s="3">
        <v>298.08</v>
      </c>
      <c r="G8" s="3">
        <v>15.06</v>
      </c>
      <c r="H8" s="3">
        <v>358.29</v>
      </c>
      <c r="I8" s="3">
        <v>250.56</v>
      </c>
      <c r="J8" s="3">
        <v>43</v>
      </c>
      <c r="K8" s="3">
        <v>348.53</v>
      </c>
      <c r="L8" s="3">
        <v>229.04</v>
      </c>
      <c r="M8" s="3">
        <v>52.17</v>
      </c>
    </row>
    <row r="9" spans="1:13" x14ac:dyDescent="0.25">
      <c r="A9" t="s">
        <v>122</v>
      </c>
      <c r="B9" s="3">
        <v>85.83</v>
      </c>
      <c r="C9" s="3">
        <v>89.17</v>
      </c>
      <c r="D9" s="3">
        <v>-3.74</v>
      </c>
      <c r="E9" s="3">
        <v>83</v>
      </c>
      <c r="F9" s="3">
        <v>93.19</v>
      </c>
      <c r="G9" s="3">
        <v>-10.94</v>
      </c>
      <c r="H9" s="3">
        <v>86.58</v>
      </c>
      <c r="I9" s="3">
        <v>88.68</v>
      </c>
      <c r="J9" s="3">
        <v>-2.37</v>
      </c>
      <c r="K9" s="3">
        <v>92.51</v>
      </c>
      <c r="L9" s="3">
        <v>76.69</v>
      </c>
      <c r="M9" s="3">
        <v>20.62</v>
      </c>
    </row>
    <row r="10" spans="1:13" x14ac:dyDescent="0.25">
      <c r="A10" t="s">
        <v>474</v>
      </c>
      <c r="B10" s="3">
        <v>-0.83</v>
      </c>
      <c r="C10" s="3"/>
      <c r="D10" s="3"/>
      <c r="E10" s="3">
        <v>-0.83</v>
      </c>
      <c r="F10" s="3"/>
      <c r="G10" s="3"/>
      <c r="H10" s="3">
        <v>-0.83</v>
      </c>
      <c r="I10" s="3"/>
      <c r="J10" s="3"/>
      <c r="K10" s="3">
        <v>-0.83</v>
      </c>
      <c r="L10" s="3"/>
      <c r="M10" s="3"/>
    </row>
    <row r="11" spans="1:13" x14ac:dyDescent="0.25">
      <c r="A11" t="s">
        <v>123</v>
      </c>
      <c r="B11" s="3">
        <v>270.04000000000002</v>
      </c>
      <c r="C11" s="3">
        <v>233.74</v>
      </c>
      <c r="D11" s="3">
        <v>15.53</v>
      </c>
      <c r="E11" s="3">
        <v>259.13</v>
      </c>
      <c r="F11" s="3">
        <v>204.89</v>
      </c>
      <c r="G11" s="3">
        <v>26.47</v>
      </c>
      <c r="H11" s="3">
        <v>270.88</v>
      </c>
      <c r="I11" s="3">
        <v>161.88</v>
      </c>
      <c r="J11" s="3">
        <v>67.34</v>
      </c>
      <c r="K11" s="3">
        <v>256.02</v>
      </c>
      <c r="L11" s="3">
        <v>152.35</v>
      </c>
      <c r="M11" s="3">
        <v>68.05</v>
      </c>
    </row>
    <row r="12" spans="1:13" x14ac:dyDescent="0.25">
      <c r="A12" t="s">
        <v>124</v>
      </c>
      <c r="B12" s="3">
        <v>65.150000000000006</v>
      </c>
      <c r="C12" s="3">
        <v>47.9</v>
      </c>
      <c r="D12" s="3">
        <v>36.03</v>
      </c>
      <c r="E12" s="3">
        <v>59.97</v>
      </c>
      <c r="F12" s="3">
        <v>46.68</v>
      </c>
      <c r="G12" s="3">
        <v>28.45</v>
      </c>
      <c r="H12" s="3">
        <v>58.1</v>
      </c>
      <c r="I12" s="3">
        <v>39.79</v>
      </c>
      <c r="J12" s="3">
        <v>46.03</v>
      </c>
      <c r="K12" s="3">
        <v>55.97</v>
      </c>
      <c r="L12" s="3">
        <v>35.82</v>
      </c>
      <c r="M12" s="3">
        <v>56.26</v>
      </c>
    </row>
    <row r="13" spans="1:13" x14ac:dyDescent="0.25">
      <c r="A13" t="s">
        <v>8</v>
      </c>
      <c r="B13" s="3">
        <v>204.89</v>
      </c>
      <c r="C13" s="3">
        <v>185.84</v>
      </c>
      <c r="D13" s="3">
        <v>10.25</v>
      </c>
      <c r="E13" s="3">
        <v>199.16</v>
      </c>
      <c r="F13" s="3">
        <v>158.19999999999999</v>
      </c>
      <c r="G13" s="3">
        <v>25.89</v>
      </c>
      <c r="H13" s="3">
        <v>212.78</v>
      </c>
      <c r="I13" s="3">
        <v>122.09</v>
      </c>
      <c r="J13" s="3">
        <v>74.28</v>
      </c>
      <c r="K13" s="3">
        <v>200.05</v>
      </c>
      <c r="L13" s="3">
        <v>116.53</v>
      </c>
      <c r="M13" s="3">
        <v>71.680000000000007</v>
      </c>
    </row>
    <row r="14" spans="1:13" x14ac:dyDescent="0.25">
      <c r="A14" t="s">
        <v>475</v>
      </c>
      <c r="B14" s="3">
        <v>7.96</v>
      </c>
      <c r="C14" s="3">
        <v>-1.81</v>
      </c>
      <c r="D14" s="3">
        <v>538.59</v>
      </c>
      <c r="E14" s="3">
        <v>20.22</v>
      </c>
      <c r="F14" s="3">
        <v>-5.88</v>
      </c>
      <c r="G14" s="3">
        <v>443.9</v>
      </c>
      <c r="H14" s="3">
        <v>20.82</v>
      </c>
      <c r="I14" s="3">
        <v>0.53</v>
      </c>
      <c r="J14" s="3">
        <v>3851.23</v>
      </c>
      <c r="K14" s="3">
        <v>24.4</v>
      </c>
      <c r="L14" s="3">
        <v>0.77</v>
      </c>
      <c r="M14" s="3">
        <v>3065.11</v>
      </c>
    </row>
    <row r="15" spans="1:13" x14ac:dyDescent="0.25">
      <c r="A15" t="s">
        <v>129</v>
      </c>
      <c r="B15" s="3">
        <v>196.93</v>
      </c>
      <c r="C15" s="3">
        <v>187.66</v>
      </c>
      <c r="D15" s="3">
        <v>4.9400000000000004</v>
      </c>
      <c r="E15" s="3">
        <v>178.94</v>
      </c>
      <c r="F15" s="3">
        <v>164.08</v>
      </c>
      <c r="G15" s="3">
        <v>9.06</v>
      </c>
      <c r="H15" s="3">
        <v>191.95</v>
      </c>
      <c r="I15" s="3">
        <v>121.56</v>
      </c>
      <c r="J15" s="3">
        <v>57.91</v>
      </c>
      <c r="K15" s="3">
        <v>174.81</v>
      </c>
      <c r="L15" s="3">
        <v>115.76</v>
      </c>
      <c r="M15" s="3">
        <v>51.02</v>
      </c>
    </row>
    <row r="16" spans="1:13" x14ac:dyDescent="0.25">
      <c r="A16" t="s">
        <v>476</v>
      </c>
      <c r="B16" s="3">
        <v>196.93</v>
      </c>
      <c r="C16" s="3">
        <v>187.66</v>
      </c>
      <c r="D16" s="3">
        <v>4.9400000000000004</v>
      </c>
      <c r="E16" s="3">
        <v>178.94</v>
      </c>
      <c r="F16" s="3">
        <v>164.08</v>
      </c>
      <c r="G16" s="3">
        <v>9.06</v>
      </c>
      <c r="H16" s="3">
        <v>191.95</v>
      </c>
      <c r="I16" s="3">
        <v>121.56</v>
      </c>
      <c r="J16" s="3">
        <v>57.91</v>
      </c>
      <c r="K16" s="3">
        <v>174.81</v>
      </c>
      <c r="L16" s="3">
        <v>115.76</v>
      </c>
      <c r="M16" s="3">
        <v>51.02</v>
      </c>
    </row>
    <row r="17" spans="1:21" x14ac:dyDescent="0.25">
      <c r="A17" t="s">
        <v>57</v>
      </c>
      <c r="B17" s="3">
        <v>-1.84</v>
      </c>
      <c r="C17" s="3">
        <v>2.09</v>
      </c>
      <c r="D17" s="3">
        <v>-188.15</v>
      </c>
      <c r="E17" s="3">
        <v>-1.3</v>
      </c>
      <c r="F17" s="3">
        <v>2.09</v>
      </c>
      <c r="G17" s="3">
        <v>-162.25</v>
      </c>
      <c r="H17" s="3">
        <v>-1.05</v>
      </c>
      <c r="I17" s="3">
        <v>1.96</v>
      </c>
      <c r="J17" s="3">
        <v>-153.41</v>
      </c>
      <c r="K17" s="3">
        <v>-0.98</v>
      </c>
      <c r="L17" s="3">
        <v>2.14</v>
      </c>
      <c r="M17" s="3">
        <v>-145.96</v>
      </c>
    </row>
    <row r="18" spans="1:21" x14ac:dyDescent="0.25">
      <c r="A18" t="s">
        <v>477</v>
      </c>
      <c r="B18" s="3">
        <v>-18.54</v>
      </c>
      <c r="C18" s="3">
        <v>-5.0999999999999996</v>
      </c>
      <c r="D18" s="3">
        <v>-263.45</v>
      </c>
      <c r="E18" s="3">
        <v>-13.08</v>
      </c>
      <c r="F18" s="3">
        <v>-6.23</v>
      </c>
      <c r="G18" s="3">
        <v>-110.07</v>
      </c>
      <c r="H18" s="3">
        <v>-10.96</v>
      </c>
      <c r="I18" s="3">
        <v>-8.39</v>
      </c>
      <c r="J18" s="3">
        <v>-30.68</v>
      </c>
      <c r="K18" s="3">
        <v>-11.79</v>
      </c>
      <c r="L18" s="3">
        <v>-6.05</v>
      </c>
      <c r="M18" s="3">
        <v>-94.94</v>
      </c>
    </row>
    <row r="19" spans="1:21" x14ac:dyDescent="0.25">
      <c r="A19" t="s">
        <v>137</v>
      </c>
      <c r="B19" s="3">
        <v>0</v>
      </c>
      <c r="C19" s="3">
        <v>0</v>
      </c>
      <c r="D19" s="3">
        <v>0</v>
      </c>
      <c r="E19" s="3">
        <v>0</v>
      </c>
      <c r="F19" s="3">
        <v>0</v>
      </c>
      <c r="G19" s="3">
        <v>0</v>
      </c>
      <c r="H19" s="3">
        <v>0</v>
      </c>
      <c r="I19" s="3">
        <v>0</v>
      </c>
      <c r="J19" s="3">
        <v>0</v>
      </c>
      <c r="K19" s="3"/>
      <c r="L19" s="3"/>
      <c r="M19" s="3"/>
    </row>
    <row r="20" spans="1:21" x14ac:dyDescent="0.25">
      <c r="A20" t="s">
        <v>478</v>
      </c>
      <c r="B20" s="3">
        <v>176.55</v>
      </c>
      <c r="C20" s="3">
        <v>184.64</v>
      </c>
      <c r="D20" s="3">
        <v>-4.38</v>
      </c>
      <c r="E20" s="3">
        <v>164.56</v>
      </c>
      <c r="F20" s="3">
        <v>159.94</v>
      </c>
      <c r="G20" s="3">
        <v>2.89</v>
      </c>
      <c r="H20" s="3">
        <v>179.95</v>
      </c>
      <c r="I20" s="3">
        <v>115.14</v>
      </c>
      <c r="J20" s="3">
        <v>56.29</v>
      </c>
      <c r="K20" s="3">
        <v>162.04</v>
      </c>
      <c r="L20" s="3">
        <v>111.85</v>
      </c>
      <c r="M20" s="3">
        <v>44.87</v>
      </c>
    </row>
    <row r="21" spans="1:21" x14ac:dyDescent="0.25">
      <c r="A21" t="s">
        <v>479</v>
      </c>
      <c r="B21" s="3">
        <v>73.31</v>
      </c>
      <c r="C21" s="3">
        <v>73.180000000000007</v>
      </c>
      <c r="D21" s="3">
        <v>0.18</v>
      </c>
      <c r="E21" s="3">
        <v>73.3</v>
      </c>
      <c r="F21" s="3">
        <v>73.16</v>
      </c>
      <c r="G21" s="3">
        <v>0.19</v>
      </c>
      <c r="H21" s="3">
        <v>73.180000000000007</v>
      </c>
      <c r="I21" s="3">
        <v>68.709999999999994</v>
      </c>
      <c r="J21" s="3">
        <v>6.51</v>
      </c>
      <c r="K21" s="3">
        <v>73.180000000000007</v>
      </c>
      <c r="L21" s="3">
        <v>68.7</v>
      </c>
      <c r="M21" s="3">
        <v>6.52</v>
      </c>
    </row>
    <row r="22" spans="1:21" x14ac:dyDescent="0.25">
      <c r="A22" t="s">
        <v>480</v>
      </c>
      <c r="B22" s="3">
        <v>10</v>
      </c>
      <c r="C22" s="3">
        <v>10</v>
      </c>
      <c r="D22" s="3">
        <v>0</v>
      </c>
      <c r="E22" s="3">
        <v>10</v>
      </c>
      <c r="F22" s="3">
        <v>10</v>
      </c>
      <c r="G22" s="3">
        <v>0</v>
      </c>
      <c r="H22" s="3">
        <v>10</v>
      </c>
      <c r="I22" s="3">
        <v>10</v>
      </c>
      <c r="J22" s="3">
        <v>0</v>
      </c>
      <c r="K22" s="3">
        <v>10</v>
      </c>
      <c r="L22" s="3">
        <v>10</v>
      </c>
      <c r="M22" s="3">
        <v>0</v>
      </c>
    </row>
    <row r="23" spans="1:21" x14ac:dyDescent="0.25">
      <c r="A23" t="s">
        <v>481</v>
      </c>
      <c r="B23" s="3">
        <v>24.08</v>
      </c>
      <c r="C23" s="3">
        <v>25.23</v>
      </c>
      <c r="D23" s="3">
        <v>-4.55</v>
      </c>
      <c r="E23" s="3">
        <v>22.45</v>
      </c>
      <c r="F23" s="3">
        <v>21.86</v>
      </c>
      <c r="G23" s="3">
        <v>2.69</v>
      </c>
      <c r="H23" s="3">
        <v>24.59</v>
      </c>
      <c r="I23" s="3">
        <v>16.760000000000002</v>
      </c>
      <c r="J23" s="3">
        <v>46.74</v>
      </c>
      <c r="K23" s="3">
        <v>22.13</v>
      </c>
      <c r="L23" s="3">
        <v>16.28</v>
      </c>
      <c r="M23" s="3">
        <v>35.96</v>
      </c>
    </row>
    <row r="24" spans="1:21" x14ac:dyDescent="0.25">
      <c r="A24" t="s">
        <v>482</v>
      </c>
      <c r="B24" s="3">
        <v>24.08</v>
      </c>
      <c r="C24" s="3">
        <v>25.23</v>
      </c>
      <c r="D24" s="3">
        <v>-4.55</v>
      </c>
      <c r="E24" s="3">
        <v>22.45</v>
      </c>
      <c r="F24" s="3">
        <v>21.86</v>
      </c>
      <c r="G24" s="3">
        <v>2.69</v>
      </c>
      <c r="H24" s="3">
        <v>24.59</v>
      </c>
      <c r="I24" s="3">
        <v>16.760000000000002</v>
      </c>
      <c r="J24" s="3">
        <v>46.74</v>
      </c>
      <c r="K24" s="3">
        <v>22.13</v>
      </c>
      <c r="L24" s="3">
        <v>16.28</v>
      </c>
      <c r="M24" s="3">
        <v>35.96</v>
      </c>
    </row>
    <row r="25" spans="1:21" x14ac:dyDescent="0.25">
      <c r="A25" t="s">
        <v>483</v>
      </c>
      <c r="B25" s="3">
        <v>5.01</v>
      </c>
      <c r="C25" s="3">
        <v>5.3</v>
      </c>
      <c r="D25" s="3">
        <v>-5.61</v>
      </c>
      <c r="E25" s="3">
        <v>5.03</v>
      </c>
      <c r="F25" s="3">
        <v>5.24</v>
      </c>
      <c r="G25" s="3">
        <v>-4.04</v>
      </c>
      <c r="H25" s="3">
        <v>5.15</v>
      </c>
      <c r="I25" s="3">
        <v>5.14</v>
      </c>
      <c r="J25" s="3">
        <v>0.28999999999999998</v>
      </c>
      <c r="K25" s="3">
        <v>5.35</v>
      </c>
      <c r="L25" s="3"/>
      <c r="M25" s="3"/>
    </row>
    <row r="26" spans="1:21" x14ac:dyDescent="0.25">
      <c r="A26" t="s">
        <v>484</v>
      </c>
      <c r="B26" s="3">
        <v>5.3</v>
      </c>
      <c r="C26" s="3">
        <v>5.89</v>
      </c>
      <c r="D26" s="3">
        <v>-10.07</v>
      </c>
      <c r="E26" s="3">
        <v>5.33</v>
      </c>
      <c r="F26" s="3">
        <v>5.87</v>
      </c>
      <c r="G26" s="3">
        <v>-9.14</v>
      </c>
      <c r="H26" s="3">
        <v>5.78</v>
      </c>
      <c r="I26" s="3">
        <v>5.34</v>
      </c>
      <c r="J26" s="3">
        <v>8.27</v>
      </c>
      <c r="K26" s="3">
        <v>5.97</v>
      </c>
      <c r="L26" s="3"/>
      <c r="M26" s="3"/>
    </row>
    <row r="27" spans="1:21" x14ac:dyDescent="0.25">
      <c r="A27" t="s">
        <v>485</v>
      </c>
      <c r="B27" s="3">
        <v>4.01</v>
      </c>
      <c r="C27" s="3">
        <v>4.2699999999999996</v>
      </c>
      <c r="D27" s="3">
        <v>-5.95</v>
      </c>
      <c r="E27" s="3">
        <v>4.03</v>
      </c>
      <c r="F27" s="3">
        <v>4.03</v>
      </c>
      <c r="G27" s="3">
        <v>-0.12</v>
      </c>
      <c r="H27" s="3">
        <v>4.37</v>
      </c>
      <c r="I27" s="3">
        <v>3.45</v>
      </c>
      <c r="J27" s="3">
        <v>26.7</v>
      </c>
      <c r="K27" s="3">
        <v>4.37</v>
      </c>
      <c r="L27" s="3"/>
      <c r="M27" s="3"/>
    </row>
    <row r="28" spans="1:21" x14ac:dyDescent="0.25">
      <c r="A28" t="s">
        <v>486</v>
      </c>
      <c r="B28" s="3">
        <v>3.06</v>
      </c>
      <c r="C28" s="3">
        <v>3.39</v>
      </c>
      <c r="D28" s="3">
        <v>-9.89</v>
      </c>
      <c r="E28" s="3">
        <v>3.11</v>
      </c>
      <c r="F28" s="3">
        <v>3.11</v>
      </c>
      <c r="G28" s="3">
        <v>-0.17</v>
      </c>
      <c r="H28" s="3">
        <v>3.44</v>
      </c>
      <c r="I28" s="3">
        <v>2.6</v>
      </c>
      <c r="J28" s="3">
        <v>32.47</v>
      </c>
      <c r="K28" s="3">
        <v>3.43</v>
      </c>
      <c r="L28" s="3"/>
      <c r="M28" s="3"/>
    </row>
    <row r="29" spans="1:21" x14ac:dyDescent="0.25">
      <c r="A29" t="s">
        <v>487</v>
      </c>
      <c r="B29" s="3">
        <v>2.93</v>
      </c>
      <c r="C29" s="3">
        <v>3.42</v>
      </c>
      <c r="D29" s="3">
        <v>-14.57</v>
      </c>
      <c r="E29" s="3">
        <v>2.78</v>
      </c>
      <c r="F29" s="3">
        <v>3.23</v>
      </c>
      <c r="G29" s="3">
        <v>-13.87</v>
      </c>
      <c r="H29" s="3">
        <v>3.1</v>
      </c>
      <c r="I29" s="3">
        <v>2.59</v>
      </c>
      <c r="J29" s="3">
        <v>19.559999999999999</v>
      </c>
      <c r="K29" s="3">
        <v>3</v>
      </c>
      <c r="L29" s="3"/>
      <c r="M29" s="3"/>
    </row>
    <row r="31" spans="1:21" x14ac:dyDescent="0.25">
      <c r="A31" s="38" t="s">
        <v>49</v>
      </c>
      <c r="B31" s="38"/>
      <c r="C31" s="38"/>
      <c r="D31" s="38"/>
      <c r="E31" s="38"/>
      <c r="F31" s="38"/>
      <c r="G31" s="38"/>
      <c r="H31" s="38"/>
      <c r="I31" s="38"/>
      <c r="J31" s="38"/>
      <c r="K31" s="38"/>
      <c r="L31" s="38"/>
      <c r="M31" s="38"/>
      <c r="N31" s="38"/>
      <c r="O31" s="38"/>
      <c r="P31" s="38"/>
      <c r="Q31" s="38"/>
      <c r="R31" s="38"/>
      <c r="S31" s="38"/>
      <c r="T31" s="38"/>
      <c r="U31" s="38"/>
    </row>
    <row r="32" spans="1:21" x14ac:dyDescent="0.25">
      <c r="A32" s="38"/>
      <c r="B32" s="38"/>
      <c r="C32" s="38"/>
      <c r="D32" s="38"/>
      <c r="E32" s="38"/>
      <c r="F32" s="38"/>
      <c r="G32" s="38"/>
      <c r="H32" s="38"/>
      <c r="I32" s="38"/>
      <c r="J32" s="38"/>
      <c r="K32" s="38"/>
      <c r="L32" s="38"/>
      <c r="M32" s="38"/>
      <c r="N32" s="38"/>
      <c r="O32" s="38"/>
      <c r="P32" s="38"/>
      <c r="Q32" s="38"/>
      <c r="R32" s="38"/>
      <c r="S32" s="38"/>
      <c r="T32" s="38"/>
      <c r="U32" s="38"/>
    </row>
    <row r="33" spans="1:21" x14ac:dyDescent="0.25">
      <c r="A33" s="38"/>
      <c r="B33" s="38"/>
      <c r="C33" s="38"/>
      <c r="D33" s="38"/>
      <c r="E33" s="38"/>
      <c r="F33" s="38"/>
      <c r="G33" s="38"/>
      <c r="H33" s="38"/>
      <c r="I33" s="38"/>
      <c r="J33" s="38"/>
      <c r="K33" s="38"/>
      <c r="L33" s="38"/>
      <c r="M33" s="38"/>
      <c r="N33" s="38"/>
      <c r="O33" s="38"/>
      <c r="P33" s="38"/>
      <c r="Q33" s="38"/>
      <c r="R33" s="38"/>
      <c r="S33" s="38"/>
      <c r="T33" s="38"/>
      <c r="U33" s="38"/>
    </row>
    <row r="34" spans="1:21" x14ac:dyDescent="0.25">
      <c r="A34" s="38"/>
      <c r="B34" s="38"/>
      <c r="C34" s="38"/>
      <c r="D34" s="38"/>
      <c r="E34" s="38"/>
      <c r="F34" s="38"/>
      <c r="G34" s="38"/>
      <c r="H34" s="38"/>
      <c r="I34" s="38"/>
      <c r="J34" s="38"/>
      <c r="K34" s="38"/>
      <c r="L34" s="38"/>
      <c r="M34" s="38"/>
      <c r="N34" s="38"/>
      <c r="O34" s="38"/>
      <c r="P34" s="38"/>
      <c r="Q34" s="38"/>
      <c r="R34" s="38"/>
      <c r="S34" s="38"/>
      <c r="T34" s="38"/>
      <c r="U34" s="38"/>
    </row>
    <row r="35" spans="1:21" x14ac:dyDescent="0.25">
      <c r="A35" s="38"/>
      <c r="B35" s="38"/>
      <c r="C35" s="38"/>
      <c r="D35" s="38"/>
      <c r="E35" s="38"/>
      <c r="F35" s="38"/>
      <c r="G35" s="38"/>
      <c r="H35" s="38"/>
      <c r="I35" s="38"/>
      <c r="J35" s="38"/>
      <c r="K35" s="38"/>
      <c r="L35" s="38"/>
      <c r="M35" s="38"/>
      <c r="N35" s="38"/>
      <c r="O35" s="38"/>
      <c r="P35" s="38"/>
      <c r="Q35" s="38"/>
      <c r="R35" s="38"/>
      <c r="S35" s="38"/>
      <c r="T35" s="38"/>
      <c r="U35" s="38"/>
    </row>
    <row r="36" spans="1:21" x14ac:dyDescent="0.25">
      <c r="A36" s="38"/>
      <c r="B36" s="38"/>
      <c r="C36" s="38"/>
      <c r="D36" s="38"/>
      <c r="E36" s="38"/>
      <c r="F36" s="38"/>
      <c r="G36" s="38"/>
      <c r="H36" s="38"/>
      <c r="I36" s="38"/>
      <c r="J36" s="38"/>
      <c r="K36" s="38"/>
      <c r="L36" s="38"/>
      <c r="M36" s="38"/>
      <c r="N36" s="38"/>
      <c r="O36" s="38"/>
      <c r="P36" s="38"/>
      <c r="Q36" s="38"/>
      <c r="R36" s="38"/>
      <c r="S36" s="38"/>
      <c r="T36" s="38"/>
      <c r="U36" s="38"/>
    </row>
  </sheetData>
  <mergeCells count="2">
    <mergeCell ref="A1:I1"/>
    <mergeCell ref="A31:U3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5AD4C-39F3-4072-A4AC-73B12DE964E3}">
  <dimension ref="A1:T90"/>
  <sheetViews>
    <sheetView workbookViewId="0">
      <selection activeCell="L10" sqref="L10"/>
    </sheetView>
  </sheetViews>
  <sheetFormatPr defaultRowHeight="15" x14ac:dyDescent="0.25"/>
  <sheetData>
    <row r="1" spans="1:20" x14ac:dyDescent="0.25">
      <c r="A1" s="37" t="s">
        <v>488</v>
      </c>
      <c r="B1" s="37"/>
      <c r="C1" s="37"/>
      <c r="D1" s="37"/>
      <c r="E1" s="37"/>
      <c r="F1" s="37"/>
      <c r="G1" s="37"/>
      <c r="H1" s="37"/>
      <c r="I1" s="37"/>
    </row>
    <row r="2" spans="1:20" x14ac:dyDescent="0.25">
      <c r="A2" s="1"/>
      <c r="B2" s="41" t="s">
        <v>489</v>
      </c>
      <c r="C2" s="41"/>
      <c r="D2" s="41"/>
      <c r="E2" s="41" t="s">
        <v>490</v>
      </c>
      <c r="F2" s="41"/>
      <c r="G2" s="41"/>
      <c r="H2" s="41" t="s">
        <v>491</v>
      </c>
      <c r="I2" s="41"/>
      <c r="J2" s="41"/>
      <c r="K2" s="41" t="s">
        <v>492</v>
      </c>
      <c r="L2" s="41"/>
      <c r="M2" s="41"/>
      <c r="N2" s="41" t="s">
        <v>493</v>
      </c>
      <c r="O2" s="41"/>
      <c r="P2" s="41" t="s">
        <v>494</v>
      </c>
      <c r="Q2" s="41"/>
      <c r="R2" s="41" t="s">
        <v>495</v>
      </c>
      <c r="S2" s="41"/>
      <c r="T2" s="1" t="s">
        <v>496</v>
      </c>
    </row>
    <row r="3" spans="1:20" x14ac:dyDescent="0.25">
      <c r="A3" s="1" t="s">
        <v>497</v>
      </c>
      <c r="B3" s="1" t="s">
        <v>498</v>
      </c>
      <c r="C3" s="1" t="s">
        <v>499</v>
      </c>
      <c r="D3" s="1" t="s">
        <v>500</v>
      </c>
      <c r="E3" s="1" t="s">
        <v>498</v>
      </c>
      <c r="F3" s="1" t="s">
        <v>499</v>
      </c>
      <c r="G3" s="1" t="s">
        <v>500</v>
      </c>
      <c r="H3" s="1" t="s">
        <v>498</v>
      </c>
      <c r="I3" s="1" t="s">
        <v>499</v>
      </c>
      <c r="J3" s="1" t="s">
        <v>500</v>
      </c>
      <c r="K3" s="1" t="s">
        <v>498</v>
      </c>
      <c r="L3" s="1" t="s">
        <v>499</v>
      </c>
      <c r="M3" s="1" t="s">
        <v>500</v>
      </c>
      <c r="N3" s="1" t="s">
        <v>498</v>
      </c>
      <c r="O3" s="1" t="s">
        <v>499</v>
      </c>
      <c r="P3" s="1" t="s">
        <v>498</v>
      </c>
      <c r="Q3" s="1" t="s">
        <v>499</v>
      </c>
      <c r="R3" s="1" t="s">
        <v>498</v>
      </c>
      <c r="S3" s="1" t="s">
        <v>499</v>
      </c>
      <c r="T3" s="1" t="s">
        <v>501</v>
      </c>
    </row>
    <row r="4" spans="1:20" x14ac:dyDescent="0.25">
      <c r="A4" s="6">
        <v>43507</v>
      </c>
      <c r="B4" s="3">
        <v>0.06</v>
      </c>
      <c r="C4" s="3">
        <v>3.21</v>
      </c>
      <c r="D4" s="3">
        <v>3.27</v>
      </c>
      <c r="E4" s="3">
        <v>0.06</v>
      </c>
      <c r="F4" s="3">
        <v>3.21</v>
      </c>
      <c r="G4" s="3">
        <v>3.27</v>
      </c>
      <c r="H4" s="3">
        <v>0</v>
      </c>
      <c r="I4" s="3">
        <v>2.21</v>
      </c>
      <c r="J4" s="3">
        <v>2.21</v>
      </c>
      <c r="K4" s="3">
        <v>0</v>
      </c>
      <c r="L4" s="3">
        <v>2.21</v>
      </c>
      <c r="M4" s="3">
        <v>2.21</v>
      </c>
      <c r="N4" s="3">
        <v>759</v>
      </c>
      <c r="O4" s="3">
        <v>759</v>
      </c>
      <c r="P4" s="3">
        <v>5564.4319999999998</v>
      </c>
      <c r="Q4" s="3">
        <v>5564.4319999999998</v>
      </c>
      <c r="R4" s="3">
        <v>0</v>
      </c>
      <c r="S4" s="3">
        <v>0.24</v>
      </c>
      <c r="T4" s="7">
        <v>1</v>
      </c>
    </row>
    <row r="5" spans="1:20" x14ac:dyDescent="0.25">
      <c r="A5" s="6">
        <v>43504</v>
      </c>
      <c r="B5" s="3">
        <v>9.4E-2</v>
      </c>
      <c r="C5" s="3">
        <v>58.828000000000003</v>
      </c>
      <c r="D5" s="3">
        <v>58.921999999999997</v>
      </c>
      <c r="E5" s="3">
        <v>0.47</v>
      </c>
      <c r="F5" s="3">
        <v>294.14</v>
      </c>
      <c r="G5" s="3">
        <v>294.61</v>
      </c>
      <c r="H5" s="3">
        <v>4.3999999999999997E-2</v>
      </c>
      <c r="I5" s="3">
        <v>57.701999999999998</v>
      </c>
      <c r="J5" s="3">
        <v>57.746000000000002</v>
      </c>
      <c r="K5" s="3">
        <v>0.22</v>
      </c>
      <c r="L5" s="3">
        <v>288.51</v>
      </c>
      <c r="M5" s="3">
        <v>288.73</v>
      </c>
      <c r="N5" s="3">
        <v>608.20000000000005</v>
      </c>
      <c r="O5" s="3">
        <v>609.14</v>
      </c>
      <c r="P5" s="3">
        <v>4458.8768</v>
      </c>
      <c r="Q5" s="3">
        <v>4465.7682000000004</v>
      </c>
      <c r="R5" s="3">
        <v>6.0000000000000001E-3</v>
      </c>
      <c r="S5" s="3">
        <v>4.46</v>
      </c>
      <c r="T5" s="7">
        <v>5</v>
      </c>
    </row>
    <row r="6" spans="1:20" x14ac:dyDescent="0.25">
      <c r="A6" s="6">
        <v>43497</v>
      </c>
      <c r="B6" s="3">
        <v>0.438</v>
      </c>
      <c r="C6" s="3">
        <v>4.53</v>
      </c>
      <c r="D6" s="3">
        <v>4.968</v>
      </c>
      <c r="E6" s="3">
        <v>2.19</v>
      </c>
      <c r="F6" s="3">
        <v>22.65</v>
      </c>
      <c r="G6" s="3">
        <v>24.84</v>
      </c>
      <c r="H6" s="3">
        <v>0.28000000000000003</v>
      </c>
      <c r="I6" s="3">
        <v>2.82</v>
      </c>
      <c r="J6" s="3">
        <v>3.1</v>
      </c>
      <c r="K6" s="3">
        <v>1.4</v>
      </c>
      <c r="L6" s="3">
        <v>14.1</v>
      </c>
      <c r="M6" s="3">
        <v>15.5</v>
      </c>
      <c r="N6" s="3">
        <v>610.59</v>
      </c>
      <c r="O6" s="3">
        <v>607.83000000000004</v>
      </c>
      <c r="P6" s="3">
        <v>4476.3986000000004</v>
      </c>
      <c r="Q6" s="3">
        <v>4456.1642000000002</v>
      </c>
      <c r="R6" s="3">
        <v>3.4000000000000002E-2</v>
      </c>
      <c r="S6" s="3">
        <v>0.34399999999999997</v>
      </c>
      <c r="T6" s="7">
        <v>5</v>
      </c>
    </row>
    <row r="7" spans="1:20" x14ac:dyDescent="0.25">
      <c r="A7" s="6">
        <v>43490</v>
      </c>
      <c r="B7" s="3">
        <v>0.16200000000000001</v>
      </c>
      <c r="C7" s="3">
        <v>44.31</v>
      </c>
      <c r="D7" s="3">
        <v>44.472000000000001</v>
      </c>
      <c r="E7" s="3">
        <v>0.81</v>
      </c>
      <c r="F7" s="3">
        <v>221.55</v>
      </c>
      <c r="G7" s="3">
        <v>222.36</v>
      </c>
      <c r="H7" s="3">
        <v>9.8000000000000004E-2</v>
      </c>
      <c r="I7" s="3">
        <v>43.351999999999997</v>
      </c>
      <c r="J7" s="3">
        <v>43.45</v>
      </c>
      <c r="K7" s="3">
        <v>0.49</v>
      </c>
      <c r="L7" s="3">
        <v>216.76</v>
      </c>
      <c r="M7" s="3">
        <v>217.25</v>
      </c>
      <c r="N7" s="3">
        <v>622.66</v>
      </c>
      <c r="O7" s="3">
        <v>622.82000000000005</v>
      </c>
      <c r="P7" s="3">
        <v>4564.8868000000002</v>
      </c>
      <c r="Q7" s="3">
        <v>4566.0598</v>
      </c>
      <c r="R7" s="3">
        <v>1.4E-2</v>
      </c>
      <c r="S7" s="3">
        <v>3.4340000000000002</v>
      </c>
      <c r="T7" s="7">
        <v>5</v>
      </c>
    </row>
    <row r="8" spans="1:20" x14ac:dyDescent="0.25">
      <c r="A8" s="6">
        <v>43483</v>
      </c>
      <c r="B8" s="3">
        <v>9.6000000000000002E-2</v>
      </c>
      <c r="C8" s="3">
        <v>2.0299999999999998</v>
      </c>
      <c r="D8" s="3">
        <v>2.1259999999999999</v>
      </c>
      <c r="E8" s="3">
        <v>0.48</v>
      </c>
      <c r="F8" s="3">
        <v>10.15</v>
      </c>
      <c r="G8" s="3">
        <v>10.63</v>
      </c>
      <c r="H8" s="3">
        <v>7.8E-2</v>
      </c>
      <c r="I8" s="3">
        <v>1.6379999999999999</v>
      </c>
      <c r="J8" s="3">
        <v>1.716</v>
      </c>
      <c r="K8" s="3">
        <v>0.39</v>
      </c>
      <c r="L8" s="3">
        <v>8.19</v>
      </c>
      <c r="M8" s="3">
        <v>8.58</v>
      </c>
      <c r="N8" s="3">
        <v>612.51</v>
      </c>
      <c r="O8" s="3">
        <v>611.37</v>
      </c>
      <c r="P8" s="3">
        <v>4490.4745999999996</v>
      </c>
      <c r="Q8" s="3">
        <v>4482.1170000000002</v>
      </c>
      <c r="R8" s="3">
        <v>6.0000000000000001E-3</v>
      </c>
      <c r="S8" s="3">
        <v>0.152</v>
      </c>
      <c r="T8" s="7">
        <v>5</v>
      </c>
    </row>
    <row r="9" spans="1:20" x14ac:dyDescent="0.25">
      <c r="A9" s="6">
        <v>43476</v>
      </c>
      <c r="B9" s="3">
        <v>3.2000000000000001E-2</v>
      </c>
      <c r="C9" s="3">
        <v>1.788</v>
      </c>
      <c r="D9" s="3">
        <v>1.82</v>
      </c>
      <c r="E9" s="3">
        <v>0.16</v>
      </c>
      <c r="F9" s="3">
        <v>8.94</v>
      </c>
      <c r="G9" s="3">
        <v>9.1</v>
      </c>
      <c r="H9" s="3">
        <v>2.1999999999999999E-2</v>
      </c>
      <c r="I9" s="3">
        <v>1.238</v>
      </c>
      <c r="J9" s="3">
        <v>1.26</v>
      </c>
      <c r="K9" s="3">
        <v>0.11</v>
      </c>
      <c r="L9" s="3">
        <v>6.19</v>
      </c>
      <c r="M9" s="3">
        <v>6.3</v>
      </c>
      <c r="N9" s="3">
        <v>603.89</v>
      </c>
      <c r="O9" s="3">
        <v>603.13</v>
      </c>
      <c r="P9" s="3">
        <v>4427.2788</v>
      </c>
      <c r="Q9" s="3">
        <v>4421.7074000000002</v>
      </c>
      <c r="R9" s="3">
        <v>0</v>
      </c>
      <c r="S9" s="3">
        <v>0.13600000000000001</v>
      </c>
      <c r="T9" s="7">
        <v>5</v>
      </c>
    </row>
    <row r="10" spans="1:20" x14ac:dyDescent="0.25">
      <c r="A10" s="6">
        <v>43469</v>
      </c>
      <c r="B10" s="3">
        <v>0.29799999999999999</v>
      </c>
      <c r="C10" s="3">
        <v>16.425999999999998</v>
      </c>
      <c r="D10" s="3">
        <v>16.724</v>
      </c>
      <c r="E10" s="3">
        <v>1.49</v>
      </c>
      <c r="F10" s="3">
        <v>82.13</v>
      </c>
      <c r="G10" s="3">
        <v>83.62</v>
      </c>
      <c r="H10" s="3">
        <v>0.14599999999999999</v>
      </c>
      <c r="I10" s="3">
        <v>13.794</v>
      </c>
      <c r="J10" s="3">
        <v>13.94</v>
      </c>
      <c r="K10" s="3">
        <v>0.73</v>
      </c>
      <c r="L10" s="3">
        <v>68.97</v>
      </c>
      <c r="M10" s="3">
        <v>69.7</v>
      </c>
      <c r="N10" s="3">
        <v>608.02</v>
      </c>
      <c r="O10" s="3">
        <v>606.63</v>
      </c>
      <c r="P10" s="3">
        <v>4457.5569999999998</v>
      </c>
      <c r="Q10" s="3">
        <v>4447.3667999999998</v>
      </c>
      <c r="R10" s="3">
        <v>2.1999999999999999E-2</v>
      </c>
      <c r="S10" s="3">
        <v>1.244</v>
      </c>
      <c r="T10" s="7">
        <v>5</v>
      </c>
    </row>
    <row r="11" spans="1:20" x14ac:dyDescent="0.25">
      <c r="A11" s="6">
        <v>43462</v>
      </c>
      <c r="B11" s="3">
        <v>0.36</v>
      </c>
      <c r="C11" s="3">
        <v>4.3975</v>
      </c>
      <c r="D11" s="3">
        <v>4.7575000000000003</v>
      </c>
      <c r="E11" s="3">
        <v>1.44</v>
      </c>
      <c r="F11" s="3">
        <v>17.59</v>
      </c>
      <c r="G11" s="3">
        <v>19.03</v>
      </c>
      <c r="H11" s="3">
        <v>0.24249999999999999</v>
      </c>
      <c r="I11" s="3">
        <v>3.1825000000000001</v>
      </c>
      <c r="J11" s="3">
        <v>3.4249999999999998</v>
      </c>
      <c r="K11" s="3">
        <v>0.97</v>
      </c>
      <c r="L11" s="3">
        <v>12.73</v>
      </c>
      <c r="M11" s="3">
        <v>13.7</v>
      </c>
      <c r="N11" s="3">
        <v>564.625</v>
      </c>
      <c r="O11" s="3">
        <v>565.76250000000005</v>
      </c>
      <c r="P11" s="3">
        <v>4139.4170000000004</v>
      </c>
      <c r="Q11" s="3">
        <v>4147.7562500000004</v>
      </c>
      <c r="R11" s="3">
        <v>2.5000000000000001E-2</v>
      </c>
      <c r="S11" s="3">
        <v>0.33250000000000002</v>
      </c>
      <c r="T11" s="7">
        <v>4</v>
      </c>
    </row>
    <row r="12" spans="1:20" x14ac:dyDescent="0.25">
      <c r="A12" s="6">
        <v>43455</v>
      </c>
      <c r="B12" s="3">
        <v>47.564</v>
      </c>
      <c r="C12" s="3">
        <v>67.093999999999994</v>
      </c>
      <c r="D12" s="3">
        <v>114.658</v>
      </c>
      <c r="E12" s="3">
        <v>237.82</v>
      </c>
      <c r="F12" s="3">
        <v>335.47</v>
      </c>
      <c r="G12" s="3">
        <v>573.29</v>
      </c>
      <c r="H12" s="3">
        <v>40.334000000000003</v>
      </c>
      <c r="I12" s="3">
        <v>63.192</v>
      </c>
      <c r="J12" s="3">
        <v>103.526</v>
      </c>
      <c r="K12" s="3">
        <v>201.67</v>
      </c>
      <c r="L12" s="3">
        <v>315.95999999999998</v>
      </c>
      <c r="M12" s="3">
        <v>517.63</v>
      </c>
      <c r="N12" s="3">
        <v>610.33000000000004</v>
      </c>
      <c r="O12" s="3">
        <v>610.84</v>
      </c>
      <c r="P12" s="3">
        <v>4474.4921999999997</v>
      </c>
      <c r="Q12" s="3">
        <v>4478.2316000000001</v>
      </c>
      <c r="R12" s="3">
        <v>3.6040000000000001</v>
      </c>
      <c r="S12" s="3">
        <v>5.1040000000000001</v>
      </c>
      <c r="T12" s="7">
        <v>5</v>
      </c>
    </row>
    <row r="13" spans="1:20" x14ac:dyDescent="0.25">
      <c r="A13" s="6">
        <v>43448</v>
      </c>
      <c r="B13" s="3">
        <v>89.878</v>
      </c>
      <c r="C13" s="3">
        <v>15.596</v>
      </c>
      <c r="D13" s="3">
        <v>105.474</v>
      </c>
      <c r="E13" s="3">
        <v>449.39</v>
      </c>
      <c r="F13" s="3">
        <v>77.98</v>
      </c>
      <c r="G13" s="3">
        <v>527.37</v>
      </c>
      <c r="H13" s="3">
        <v>89.774000000000001</v>
      </c>
      <c r="I13" s="3">
        <v>14.28</v>
      </c>
      <c r="J13" s="3">
        <v>104.054</v>
      </c>
      <c r="K13" s="3">
        <v>448.87</v>
      </c>
      <c r="L13" s="3">
        <v>71.400000000000006</v>
      </c>
      <c r="M13" s="3">
        <v>520.27</v>
      </c>
      <c r="N13" s="3">
        <v>469.96</v>
      </c>
      <c r="O13" s="3">
        <v>618.9</v>
      </c>
      <c r="P13" s="3">
        <v>3445.4023999999999</v>
      </c>
      <c r="Q13" s="3">
        <v>4537.3212000000003</v>
      </c>
      <c r="R13" s="3">
        <v>7.1040000000000001</v>
      </c>
      <c r="S13" s="3">
        <v>1.23</v>
      </c>
      <c r="T13" s="7">
        <v>5</v>
      </c>
    </row>
    <row r="14" spans="1:20" x14ac:dyDescent="0.25">
      <c r="A14" s="6">
        <v>43441</v>
      </c>
      <c r="B14" s="3">
        <v>65.94</v>
      </c>
      <c r="C14" s="3">
        <v>13.188000000000001</v>
      </c>
      <c r="D14" s="3">
        <v>79.128</v>
      </c>
      <c r="E14" s="3">
        <v>329.7</v>
      </c>
      <c r="F14" s="3">
        <v>65.94</v>
      </c>
      <c r="G14" s="3">
        <v>395.64</v>
      </c>
      <c r="H14" s="3">
        <v>60.862000000000002</v>
      </c>
      <c r="I14" s="3">
        <v>5.9139999999999997</v>
      </c>
      <c r="J14" s="3">
        <v>66.775999999999996</v>
      </c>
      <c r="K14" s="3">
        <v>304.31</v>
      </c>
      <c r="L14" s="3">
        <v>29.57</v>
      </c>
      <c r="M14" s="3">
        <v>333.88</v>
      </c>
      <c r="N14" s="3">
        <v>609.54999999999995</v>
      </c>
      <c r="O14" s="3">
        <v>610.92999999999995</v>
      </c>
      <c r="P14" s="3">
        <v>4468.7737999999999</v>
      </c>
      <c r="Q14" s="3">
        <v>4478.8912</v>
      </c>
      <c r="R14" s="3">
        <v>5.0140000000000002</v>
      </c>
      <c r="S14" s="3">
        <v>1.014</v>
      </c>
      <c r="T14" s="7">
        <v>5</v>
      </c>
    </row>
    <row r="15" spans="1:20" x14ac:dyDescent="0.25">
      <c r="A15" s="6">
        <v>43434</v>
      </c>
      <c r="B15" s="3">
        <v>1.0660000000000001</v>
      </c>
      <c r="C15" s="3">
        <v>46.228000000000002</v>
      </c>
      <c r="D15" s="3">
        <v>47.293999999999997</v>
      </c>
      <c r="E15" s="3">
        <v>5.33</v>
      </c>
      <c r="F15" s="3">
        <v>231.14</v>
      </c>
      <c r="G15" s="3">
        <v>236.47</v>
      </c>
      <c r="H15" s="3">
        <v>0.75600000000000001</v>
      </c>
      <c r="I15" s="3">
        <v>40.792000000000002</v>
      </c>
      <c r="J15" s="3">
        <v>41.548000000000002</v>
      </c>
      <c r="K15" s="3">
        <v>3.78</v>
      </c>
      <c r="L15" s="3">
        <v>203.96</v>
      </c>
      <c r="M15" s="3">
        <v>207.74</v>
      </c>
      <c r="N15" s="3">
        <v>632.03</v>
      </c>
      <c r="O15" s="3">
        <v>630.98</v>
      </c>
      <c r="P15" s="3">
        <v>4633.5806000000002</v>
      </c>
      <c r="Q15" s="3">
        <v>4625.8829999999998</v>
      </c>
      <c r="R15" s="3">
        <v>8.4000000000000005E-2</v>
      </c>
      <c r="S15" s="3">
        <v>3.48</v>
      </c>
      <c r="T15" s="7">
        <v>5</v>
      </c>
    </row>
    <row r="16" spans="1:20" x14ac:dyDescent="0.25">
      <c r="A16" s="6">
        <v>43426</v>
      </c>
      <c r="B16" s="3">
        <v>0.66</v>
      </c>
      <c r="C16" s="3">
        <v>5.5324999999999998</v>
      </c>
      <c r="D16" s="3">
        <v>6.1924999999999999</v>
      </c>
      <c r="E16" s="3">
        <v>2.64</v>
      </c>
      <c r="F16" s="3">
        <v>22.13</v>
      </c>
      <c r="G16" s="3">
        <v>24.77</v>
      </c>
      <c r="H16" s="3">
        <v>0.51249999999999996</v>
      </c>
      <c r="I16" s="3">
        <v>3.75</v>
      </c>
      <c r="J16" s="3">
        <v>4.2625000000000002</v>
      </c>
      <c r="K16" s="3">
        <v>2.0499999999999998</v>
      </c>
      <c r="L16" s="3">
        <v>15</v>
      </c>
      <c r="M16" s="3">
        <v>17.05</v>
      </c>
      <c r="N16" s="3">
        <v>581.73749999999995</v>
      </c>
      <c r="O16" s="3">
        <v>581.16250000000002</v>
      </c>
      <c r="P16" s="3">
        <v>4264.8729999999996</v>
      </c>
      <c r="Q16" s="3">
        <v>4260.6577500000003</v>
      </c>
      <c r="R16" s="3">
        <v>5.2499999999999998E-2</v>
      </c>
      <c r="S16" s="3">
        <v>0.42749999999999999</v>
      </c>
      <c r="T16" s="7">
        <v>4</v>
      </c>
    </row>
    <row r="17" spans="1:20" x14ac:dyDescent="0.25">
      <c r="A17" s="6">
        <v>43420</v>
      </c>
      <c r="B17" s="3">
        <v>0.182</v>
      </c>
      <c r="C17" s="3">
        <v>3.032</v>
      </c>
      <c r="D17" s="3">
        <v>3.214</v>
      </c>
      <c r="E17" s="3">
        <v>0.91</v>
      </c>
      <c r="F17" s="3">
        <v>15.16</v>
      </c>
      <c r="G17" s="3">
        <v>16.07</v>
      </c>
      <c r="H17" s="3">
        <v>0.152</v>
      </c>
      <c r="I17" s="3">
        <v>2.2839999999999998</v>
      </c>
      <c r="J17" s="3">
        <v>2.4359999999999999</v>
      </c>
      <c r="K17" s="3">
        <v>0.76</v>
      </c>
      <c r="L17" s="3">
        <v>11.42</v>
      </c>
      <c r="M17" s="3">
        <v>12.18</v>
      </c>
      <c r="N17" s="3">
        <v>652.04</v>
      </c>
      <c r="O17" s="3">
        <v>651.29999999999995</v>
      </c>
      <c r="P17" s="3">
        <v>4780.2794000000004</v>
      </c>
      <c r="Q17" s="3">
        <v>4774.8544000000002</v>
      </c>
      <c r="R17" s="3">
        <v>1.6E-2</v>
      </c>
      <c r="S17" s="3">
        <v>0.25</v>
      </c>
      <c r="T17" s="7">
        <v>5</v>
      </c>
    </row>
    <row r="18" spans="1:20" x14ac:dyDescent="0.25">
      <c r="A18" s="6">
        <v>43413</v>
      </c>
      <c r="B18" s="3">
        <v>0.14499999999999999</v>
      </c>
      <c r="C18" s="3">
        <v>2.21</v>
      </c>
      <c r="D18" s="3">
        <v>2.355</v>
      </c>
      <c r="E18" s="3">
        <v>0.57999999999999996</v>
      </c>
      <c r="F18" s="3">
        <v>8.84</v>
      </c>
      <c r="G18" s="3">
        <v>9.42</v>
      </c>
      <c r="H18" s="3">
        <v>0.09</v>
      </c>
      <c r="I18" s="3">
        <v>1.44</v>
      </c>
      <c r="J18" s="3">
        <v>1.53</v>
      </c>
      <c r="K18" s="3">
        <v>0.36</v>
      </c>
      <c r="L18" s="3">
        <v>5.76</v>
      </c>
      <c r="M18" s="3">
        <v>6.12</v>
      </c>
      <c r="N18" s="3">
        <v>645.1875</v>
      </c>
      <c r="O18" s="3">
        <v>643.98749999999995</v>
      </c>
      <c r="P18" s="3">
        <v>4730.0420000000004</v>
      </c>
      <c r="Q18" s="3">
        <v>4721.2444999999998</v>
      </c>
      <c r="R18" s="3">
        <v>1.2500000000000001E-2</v>
      </c>
      <c r="S18" s="3">
        <v>0.19500000000000001</v>
      </c>
      <c r="T18" s="7">
        <v>4</v>
      </c>
    </row>
    <row r="19" spans="1:20" x14ac:dyDescent="0.25">
      <c r="A19" s="6">
        <v>43406</v>
      </c>
      <c r="B19" s="3">
        <v>0.114</v>
      </c>
      <c r="C19" s="3">
        <v>7.0620000000000003</v>
      </c>
      <c r="D19" s="3">
        <v>7.1760000000000002</v>
      </c>
      <c r="E19" s="3">
        <v>0.56999999999999995</v>
      </c>
      <c r="F19" s="3">
        <v>35.31</v>
      </c>
      <c r="G19" s="3">
        <v>35.880000000000003</v>
      </c>
      <c r="H19" s="3">
        <v>7.1999999999999995E-2</v>
      </c>
      <c r="I19" s="3">
        <v>4.452</v>
      </c>
      <c r="J19" s="3">
        <v>4.524</v>
      </c>
      <c r="K19" s="3">
        <v>0.36</v>
      </c>
      <c r="L19" s="3">
        <v>22.26</v>
      </c>
      <c r="M19" s="3">
        <v>22.62</v>
      </c>
      <c r="N19" s="3">
        <v>676.96</v>
      </c>
      <c r="O19" s="3">
        <v>673.47</v>
      </c>
      <c r="P19" s="3">
        <v>4962.9748</v>
      </c>
      <c r="Q19" s="3">
        <v>4937.3887999999997</v>
      </c>
      <c r="R19" s="3">
        <v>0.01</v>
      </c>
      <c r="S19" s="3">
        <v>0.59599999999999997</v>
      </c>
      <c r="T19" s="7">
        <v>5</v>
      </c>
    </row>
    <row r="20" spans="1:20" x14ac:dyDescent="0.25">
      <c r="A20" s="6">
        <v>43399</v>
      </c>
      <c r="B20" s="3">
        <v>5.4160000000000004</v>
      </c>
      <c r="C20" s="3">
        <v>9.3960000000000008</v>
      </c>
      <c r="D20" s="3">
        <v>14.811999999999999</v>
      </c>
      <c r="E20" s="3">
        <v>27.08</v>
      </c>
      <c r="F20" s="3">
        <v>46.98</v>
      </c>
      <c r="G20" s="3">
        <v>74.06</v>
      </c>
      <c r="H20" s="3">
        <v>5.2320000000000002</v>
      </c>
      <c r="I20" s="3">
        <v>6.3239999999999998</v>
      </c>
      <c r="J20" s="3">
        <v>11.555999999999999</v>
      </c>
      <c r="K20" s="3">
        <v>26.16</v>
      </c>
      <c r="L20" s="3">
        <v>31.62</v>
      </c>
      <c r="M20" s="3">
        <v>57.78</v>
      </c>
      <c r="N20" s="3">
        <v>684.32</v>
      </c>
      <c r="O20" s="3">
        <v>686.25</v>
      </c>
      <c r="P20" s="3">
        <v>5016.9327999999996</v>
      </c>
      <c r="Q20" s="3">
        <v>5031.0821999999998</v>
      </c>
      <c r="R20" s="3">
        <v>0.46600000000000003</v>
      </c>
      <c r="S20" s="3">
        <v>0.80600000000000005</v>
      </c>
      <c r="T20" s="7">
        <v>5</v>
      </c>
    </row>
    <row r="21" spans="1:20" x14ac:dyDescent="0.25">
      <c r="A21" s="6">
        <v>43392</v>
      </c>
      <c r="B21" s="3">
        <v>8.2500000000000004E-2</v>
      </c>
      <c r="C21" s="3">
        <v>1.5375000000000001</v>
      </c>
      <c r="D21" s="3">
        <v>1.62</v>
      </c>
      <c r="E21" s="3">
        <v>0.33</v>
      </c>
      <c r="F21" s="3">
        <v>6.15</v>
      </c>
      <c r="G21" s="3">
        <v>6.48</v>
      </c>
      <c r="H21" s="3">
        <v>6.25E-2</v>
      </c>
      <c r="I21" s="3">
        <v>0.94750000000000001</v>
      </c>
      <c r="J21" s="3">
        <v>1.01</v>
      </c>
      <c r="K21" s="3">
        <v>0.25</v>
      </c>
      <c r="L21" s="3">
        <v>3.79</v>
      </c>
      <c r="M21" s="3">
        <v>4.04</v>
      </c>
      <c r="N21" s="3">
        <v>692.52499999999998</v>
      </c>
      <c r="O21" s="3">
        <v>690.26250000000005</v>
      </c>
      <c r="P21" s="3">
        <v>5076.5174999999999</v>
      </c>
      <c r="Q21" s="3">
        <v>5059.9295000000002</v>
      </c>
      <c r="R21" s="3">
        <v>5.0000000000000001E-3</v>
      </c>
      <c r="S21" s="3">
        <v>0.14249999999999999</v>
      </c>
      <c r="T21" s="7">
        <v>4</v>
      </c>
    </row>
    <row r="22" spans="1:20" x14ac:dyDescent="0.25">
      <c r="A22" s="6">
        <v>43385</v>
      </c>
      <c r="B22" s="3">
        <v>0.35599999999999998</v>
      </c>
      <c r="C22" s="3">
        <v>8.0519999999999996</v>
      </c>
      <c r="D22" s="3">
        <v>8.4079999999999995</v>
      </c>
      <c r="E22" s="3">
        <v>1.78</v>
      </c>
      <c r="F22" s="3">
        <v>40.26</v>
      </c>
      <c r="G22" s="3">
        <v>42.04</v>
      </c>
      <c r="H22" s="3">
        <v>0.126</v>
      </c>
      <c r="I22" s="3">
        <v>5.1520000000000001</v>
      </c>
      <c r="J22" s="3">
        <v>5.2779999999999996</v>
      </c>
      <c r="K22" s="3">
        <v>0.63</v>
      </c>
      <c r="L22" s="3">
        <v>25.76</v>
      </c>
      <c r="M22" s="3">
        <v>26.39</v>
      </c>
      <c r="N22" s="3">
        <v>728.72</v>
      </c>
      <c r="O22" s="3">
        <v>736.55</v>
      </c>
      <c r="P22" s="3">
        <v>5341.5439999999999</v>
      </c>
      <c r="Q22" s="3">
        <v>5398.9384</v>
      </c>
      <c r="R22" s="3">
        <v>0.03</v>
      </c>
      <c r="S22" s="3">
        <v>0.72199999999999998</v>
      </c>
      <c r="T22" s="7">
        <v>5</v>
      </c>
    </row>
    <row r="23" spans="1:20" x14ac:dyDescent="0.25">
      <c r="A23" s="6">
        <v>43378</v>
      </c>
      <c r="B23" s="3">
        <v>0.30249999999999999</v>
      </c>
      <c r="C23" s="3">
        <v>5.8775000000000004</v>
      </c>
      <c r="D23" s="3">
        <v>6.18</v>
      </c>
      <c r="E23" s="3">
        <v>1.21</v>
      </c>
      <c r="F23" s="3">
        <v>23.51</v>
      </c>
      <c r="G23" s="3">
        <v>24.72</v>
      </c>
      <c r="H23" s="3">
        <v>0.18</v>
      </c>
      <c r="I23" s="3">
        <v>3.48</v>
      </c>
      <c r="J23" s="3">
        <v>3.66</v>
      </c>
      <c r="K23" s="3">
        <v>0.72</v>
      </c>
      <c r="L23" s="3">
        <v>13.92</v>
      </c>
      <c r="M23" s="3">
        <v>14.64</v>
      </c>
      <c r="N23" s="3">
        <v>694.08749999999998</v>
      </c>
      <c r="O23" s="3">
        <v>695.42499999999995</v>
      </c>
      <c r="P23" s="3">
        <v>5087.6867499999998</v>
      </c>
      <c r="Q23" s="3">
        <v>5097.4907499999999</v>
      </c>
      <c r="R23" s="3">
        <v>2.75E-2</v>
      </c>
      <c r="S23" s="3">
        <v>0.54500000000000004</v>
      </c>
      <c r="T23" s="7">
        <v>4</v>
      </c>
    </row>
    <row r="24" spans="1:20" x14ac:dyDescent="0.25">
      <c r="A24" s="6">
        <v>43371</v>
      </c>
      <c r="B24" s="3">
        <v>0.34</v>
      </c>
      <c r="C24" s="3">
        <v>13.768000000000001</v>
      </c>
      <c r="D24" s="3">
        <v>14.108000000000001</v>
      </c>
      <c r="E24" s="3">
        <v>1.7</v>
      </c>
      <c r="F24" s="3">
        <v>68.84</v>
      </c>
      <c r="G24" s="3">
        <v>70.540000000000006</v>
      </c>
      <c r="H24" s="3">
        <v>0.27800000000000002</v>
      </c>
      <c r="I24" s="3">
        <v>11.792</v>
      </c>
      <c r="J24" s="3">
        <v>12.07</v>
      </c>
      <c r="K24" s="3">
        <v>1.39</v>
      </c>
      <c r="L24" s="3">
        <v>58.96</v>
      </c>
      <c r="M24" s="3">
        <v>60.35</v>
      </c>
      <c r="N24" s="3">
        <v>748.3</v>
      </c>
      <c r="O24" s="3">
        <v>753.02</v>
      </c>
      <c r="P24" s="3">
        <v>5478.8320000000003</v>
      </c>
      <c r="Q24" s="3">
        <v>5513.3901999999998</v>
      </c>
      <c r="R24" s="3">
        <v>3.2000000000000001E-2</v>
      </c>
      <c r="S24" s="3">
        <v>1.3080000000000001</v>
      </c>
      <c r="T24" s="7">
        <v>5</v>
      </c>
    </row>
    <row r="25" spans="1:20" x14ac:dyDescent="0.25">
      <c r="A25" s="6">
        <v>43364</v>
      </c>
      <c r="B25" s="3">
        <v>0.35749999999999998</v>
      </c>
      <c r="C25" s="3">
        <v>5.8574999999999999</v>
      </c>
      <c r="D25" s="3">
        <v>6.2149999999999999</v>
      </c>
      <c r="E25" s="3">
        <v>1.43</v>
      </c>
      <c r="F25" s="3">
        <v>23.43</v>
      </c>
      <c r="G25" s="3">
        <v>24.86</v>
      </c>
      <c r="H25" s="3">
        <v>0.27500000000000002</v>
      </c>
      <c r="I25" s="3">
        <v>4.08</v>
      </c>
      <c r="J25" s="3">
        <v>4.3550000000000004</v>
      </c>
      <c r="K25" s="3">
        <v>1.1000000000000001</v>
      </c>
      <c r="L25" s="3">
        <v>16.32</v>
      </c>
      <c r="M25" s="3">
        <v>17.420000000000002</v>
      </c>
      <c r="N25" s="3">
        <v>771.96249999999998</v>
      </c>
      <c r="O25" s="3">
        <v>768.92499999999995</v>
      </c>
      <c r="P25" s="3">
        <v>5652.0817500000003</v>
      </c>
      <c r="Q25" s="3">
        <v>5629.8417499999996</v>
      </c>
      <c r="R25" s="3">
        <v>3.7499999999999999E-2</v>
      </c>
      <c r="S25" s="3">
        <v>0.61</v>
      </c>
      <c r="T25" s="7">
        <v>4</v>
      </c>
    </row>
    <row r="26" spans="1:20" x14ac:dyDescent="0.25">
      <c r="A26" s="6">
        <v>43357</v>
      </c>
      <c r="B26" s="3">
        <v>0.13</v>
      </c>
      <c r="C26" s="3">
        <v>16.184999999999999</v>
      </c>
      <c r="D26" s="3">
        <v>16.315000000000001</v>
      </c>
      <c r="E26" s="3">
        <v>0.52</v>
      </c>
      <c r="F26" s="3">
        <v>64.739999999999995</v>
      </c>
      <c r="G26" s="3">
        <v>65.260000000000005</v>
      </c>
      <c r="H26" s="3">
        <v>7.7499999999999999E-2</v>
      </c>
      <c r="I26" s="3">
        <v>13.442500000000001</v>
      </c>
      <c r="J26" s="3">
        <v>13.52</v>
      </c>
      <c r="K26" s="3">
        <v>0.31</v>
      </c>
      <c r="L26" s="3">
        <v>53.77</v>
      </c>
      <c r="M26" s="3">
        <v>54.08</v>
      </c>
      <c r="N26" s="3">
        <v>798.38750000000005</v>
      </c>
      <c r="O26" s="3">
        <v>799.875</v>
      </c>
      <c r="P26" s="3">
        <v>5845.5574999999999</v>
      </c>
      <c r="Q26" s="3">
        <v>5856.4489999999996</v>
      </c>
      <c r="R26" s="3">
        <v>1.4999999999999999E-2</v>
      </c>
      <c r="S26" s="3">
        <v>1.74</v>
      </c>
      <c r="T26" s="7">
        <v>4</v>
      </c>
    </row>
    <row r="27" spans="1:20" x14ac:dyDescent="0.25">
      <c r="A27" s="6">
        <v>43350</v>
      </c>
      <c r="B27" s="3">
        <v>0.64</v>
      </c>
      <c r="C27" s="3">
        <v>13.45</v>
      </c>
      <c r="D27" s="3">
        <v>14.09</v>
      </c>
      <c r="E27" s="3">
        <v>3.2</v>
      </c>
      <c r="F27" s="3">
        <v>67.25</v>
      </c>
      <c r="G27" s="3">
        <v>70.45</v>
      </c>
      <c r="H27" s="3">
        <v>0.46</v>
      </c>
      <c r="I27" s="3">
        <v>10.164</v>
      </c>
      <c r="J27" s="3">
        <v>10.624000000000001</v>
      </c>
      <c r="K27" s="3">
        <v>2.2999999999999998</v>
      </c>
      <c r="L27" s="3">
        <v>50.82</v>
      </c>
      <c r="M27" s="3">
        <v>53.12</v>
      </c>
      <c r="N27" s="3">
        <v>855.41</v>
      </c>
      <c r="O27" s="3">
        <v>861.15</v>
      </c>
      <c r="P27" s="3">
        <v>6262.4802</v>
      </c>
      <c r="Q27" s="3">
        <v>6304.5057999999999</v>
      </c>
      <c r="R27" s="3">
        <v>6.6000000000000003E-2</v>
      </c>
      <c r="S27" s="3">
        <v>1.452</v>
      </c>
      <c r="T27" s="7">
        <v>5</v>
      </c>
    </row>
    <row r="28" spans="1:20" x14ac:dyDescent="0.25">
      <c r="A28" s="6">
        <v>43343</v>
      </c>
      <c r="B28" s="3">
        <v>0.372</v>
      </c>
      <c r="C28" s="3">
        <v>9.43</v>
      </c>
      <c r="D28" s="3">
        <v>9.8019999999999996</v>
      </c>
      <c r="E28" s="3">
        <v>1.86</v>
      </c>
      <c r="F28" s="3">
        <v>47.15</v>
      </c>
      <c r="G28" s="3">
        <v>49.01</v>
      </c>
      <c r="H28" s="3">
        <v>0.24199999999999999</v>
      </c>
      <c r="I28" s="3">
        <v>4.4720000000000004</v>
      </c>
      <c r="J28" s="3">
        <v>4.7140000000000004</v>
      </c>
      <c r="K28" s="3">
        <v>1.21</v>
      </c>
      <c r="L28" s="3">
        <v>22.36</v>
      </c>
      <c r="M28" s="3">
        <v>23.57</v>
      </c>
      <c r="N28" s="3">
        <v>889.52</v>
      </c>
      <c r="O28" s="3">
        <v>888.79</v>
      </c>
      <c r="P28" s="3">
        <v>6510.3567999999996</v>
      </c>
      <c r="Q28" s="3">
        <v>6505.0140000000001</v>
      </c>
      <c r="R28" s="3">
        <v>4.2000000000000003E-2</v>
      </c>
      <c r="S28" s="3">
        <v>1.02</v>
      </c>
      <c r="T28" s="7">
        <v>5</v>
      </c>
    </row>
    <row r="29" spans="1:20" x14ac:dyDescent="0.25">
      <c r="A29" s="6">
        <v>43336</v>
      </c>
      <c r="B29" s="3">
        <v>9.5000000000000001E-2</v>
      </c>
      <c r="C29" s="3">
        <v>53.162500000000001</v>
      </c>
      <c r="D29" s="3">
        <v>53.2575</v>
      </c>
      <c r="E29" s="3">
        <v>0.38</v>
      </c>
      <c r="F29" s="3">
        <v>212.65</v>
      </c>
      <c r="G29" s="3">
        <v>213.03</v>
      </c>
      <c r="H29" s="3">
        <v>4.4999999999999998E-2</v>
      </c>
      <c r="I29" s="3">
        <v>50.417499999999997</v>
      </c>
      <c r="J29" s="3">
        <v>50.462499999999999</v>
      </c>
      <c r="K29" s="3">
        <v>0.18</v>
      </c>
      <c r="L29" s="3">
        <v>201.67</v>
      </c>
      <c r="M29" s="3">
        <v>201.85</v>
      </c>
      <c r="N29" s="3">
        <v>843.92499999999995</v>
      </c>
      <c r="O29" s="3">
        <v>845.22500000000002</v>
      </c>
      <c r="P29" s="3">
        <v>6176.6490000000003</v>
      </c>
      <c r="Q29" s="3">
        <v>6186.1637499999997</v>
      </c>
      <c r="R29" s="3">
        <v>0.01</v>
      </c>
      <c r="S29" s="3">
        <v>6.0049999999999999</v>
      </c>
      <c r="T29" s="7">
        <v>4</v>
      </c>
    </row>
    <row r="30" spans="1:20" x14ac:dyDescent="0.25">
      <c r="A30" s="6">
        <v>43329</v>
      </c>
      <c r="B30" s="3">
        <v>0.52749999999999997</v>
      </c>
      <c r="C30" s="3">
        <v>10.69</v>
      </c>
      <c r="D30" s="3">
        <v>11.217499999999999</v>
      </c>
      <c r="E30" s="3">
        <v>2.11</v>
      </c>
      <c r="F30" s="3">
        <v>42.76</v>
      </c>
      <c r="G30" s="3">
        <v>44.87</v>
      </c>
      <c r="H30" s="3">
        <v>0.4375</v>
      </c>
      <c r="I30" s="3">
        <v>10.14</v>
      </c>
      <c r="J30" s="3">
        <v>10.577500000000001</v>
      </c>
      <c r="K30" s="3">
        <v>1.75</v>
      </c>
      <c r="L30" s="3">
        <v>40.56</v>
      </c>
      <c r="M30" s="3">
        <v>42.31</v>
      </c>
      <c r="N30" s="3">
        <v>822.77499999999998</v>
      </c>
      <c r="O30" s="3">
        <v>823.17499999999995</v>
      </c>
      <c r="P30" s="3">
        <v>6021.8532500000001</v>
      </c>
      <c r="Q30" s="3">
        <v>6024.7804999999998</v>
      </c>
      <c r="R30" s="3">
        <v>0.06</v>
      </c>
      <c r="S30" s="3">
        <v>1.1725000000000001</v>
      </c>
      <c r="T30" s="7">
        <v>4</v>
      </c>
    </row>
    <row r="31" spans="1:20" x14ac:dyDescent="0.25">
      <c r="A31" s="6">
        <v>43322</v>
      </c>
      <c r="B31" s="3">
        <v>0.86799999999999999</v>
      </c>
      <c r="C31" s="3">
        <v>11.968</v>
      </c>
      <c r="D31" s="3">
        <v>12.836</v>
      </c>
      <c r="E31" s="3">
        <v>4.34</v>
      </c>
      <c r="F31" s="3">
        <v>59.84</v>
      </c>
      <c r="G31" s="3">
        <v>64.180000000000007</v>
      </c>
      <c r="H31" s="3">
        <v>0.46200000000000002</v>
      </c>
      <c r="I31" s="3">
        <v>9.0519999999999996</v>
      </c>
      <c r="J31" s="3">
        <v>9.5139999999999993</v>
      </c>
      <c r="K31" s="3">
        <v>2.31</v>
      </c>
      <c r="L31" s="3">
        <v>45.26</v>
      </c>
      <c r="M31" s="3">
        <v>47.57</v>
      </c>
      <c r="N31" s="3">
        <v>850.74</v>
      </c>
      <c r="O31" s="3">
        <v>852.33</v>
      </c>
      <c r="P31" s="3">
        <v>6226.4070000000002</v>
      </c>
      <c r="Q31" s="3">
        <v>6238.0439999999999</v>
      </c>
      <c r="R31" s="3">
        <v>0.09</v>
      </c>
      <c r="S31" s="3">
        <v>1.256</v>
      </c>
      <c r="T31" s="7">
        <v>5</v>
      </c>
    </row>
    <row r="32" spans="1:20" x14ac:dyDescent="0.25">
      <c r="A32" s="6">
        <v>43315</v>
      </c>
      <c r="B32" s="3">
        <v>0.36799999999999999</v>
      </c>
      <c r="C32" s="3">
        <v>4.3019999999999996</v>
      </c>
      <c r="D32" s="3">
        <v>4.67</v>
      </c>
      <c r="E32" s="3">
        <v>1.84</v>
      </c>
      <c r="F32" s="3">
        <v>21.51</v>
      </c>
      <c r="G32" s="3">
        <v>23.35</v>
      </c>
      <c r="H32" s="3">
        <v>0.29199999999999998</v>
      </c>
      <c r="I32" s="3">
        <v>2.2999999999999998</v>
      </c>
      <c r="J32" s="3">
        <v>2.5920000000000001</v>
      </c>
      <c r="K32" s="3">
        <v>1.46</v>
      </c>
      <c r="L32" s="3">
        <v>11.5</v>
      </c>
      <c r="M32" s="3">
        <v>12.96</v>
      </c>
      <c r="N32" s="3">
        <v>852.79</v>
      </c>
      <c r="O32" s="3">
        <v>851.21</v>
      </c>
      <c r="P32" s="3">
        <v>6241.04</v>
      </c>
      <c r="Q32" s="3">
        <v>6229.4768000000004</v>
      </c>
      <c r="R32" s="3">
        <v>3.7999999999999999E-2</v>
      </c>
      <c r="S32" s="3">
        <v>0.46200000000000002</v>
      </c>
      <c r="T32" s="7">
        <v>5</v>
      </c>
    </row>
    <row r="33" spans="1:20" x14ac:dyDescent="0.25">
      <c r="A33" s="6">
        <v>43308</v>
      </c>
      <c r="B33" s="3">
        <v>1.54</v>
      </c>
      <c r="C33" s="3">
        <v>22.992000000000001</v>
      </c>
      <c r="D33" s="3">
        <v>24.532</v>
      </c>
      <c r="E33" s="3">
        <v>7.7</v>
      </c>
      <c r="F33" s="3">
        <v>114.96</v>
      </c>
      <c r="G33" s="3">
        <v>122.66</v>
      </c>
      <c r="H33" s="3">
        <v>0.98599999999999999</v>
      </c>
      <c r="I33" s="3">
        <v>12.352</v>
      </c>
      <c r="J33" s="3">
        <v>13.337999999999999</v>
      </c>
      <c r="K33" s="3">
        <v>4.93</v>
      </c>
      <c r="L33" s="3">
        <v>61.76</v>
      </c>
      <c r="M33" s="3">
        <v>66.69</v>
      </c>
      <c r="N33" s="3">
        <v>897.06</v>
      </c>
      <c r="O33" s="3">
        <v>896.28</v>
      </c>
      <c r="P33" s="3">
        <v>6565.0245999999997</v>
      </c>
      <c r="Q33" s="3">
        <v>6559.3163999999997</v>
      </c>
      <c r="R33" s="3">
        <v>0.16600000000000001</v>
      </c>
      <c r="S33" s="3">
        <v>2.4940000000000002</v>
      </c>
      <c r="T33" s="7">
        <v>5</v>
      </c>
    </row>
    <row r="34" spans="1:20" x14ac:dyDescent="0.25">
      <c r="A34" s="6">
        <v>43301</v>
      </c>
      <c r="B34" s="3">
        <v>49.49</v>
      </c>
      <c r="C34" s="3">
        <v>50.444000000000003</v>
      </c>
      <c r="D34" s="3">
        <v>99.933999999999997</v>
      </c>
      <c r="E34" s="3">
        <v>247.45</v>
      </c>
      <c r="F34" s="3">
        <v>252.22</v>
      </c>
      <c r="G34" s="3">
        <v>499.67</v>
      </c>
      <c r="H34" s="3">
        <v>48.561999999999998</v>
      </c>
      <c r="I34" s="3">
        <v>44.218000000000004</v>
      </c>
      <c r="J34" s="3">
        <v>92.78</v>
      </c>
      <c r="K34" s="3">
        <v>242.81</v>
      </c>
      <c r="L34" s="3">
        <v>221.09</v>
      </c>
      <c r="M34" s="3">
        <v>463.9</v>
      </c>
      <c r="N34" s="3">
        <v>913.54</v>
      </c>
      <c r="O34" s="3">
        <v>916.02</v>
      </c>
      <c r="P34" s="3">
        <v>6685.6314000000002</v>
      </c>
      <c r="Q34" s="3">
        <v>6703.7812000000004</v>
      </c>
      <c r="R34" s="3">
        <v>5.4779999999999998</v>
      </c>
      <c r="S34" s="3">
        <v>5.65</v>
      </c>
      <c r="T34" s="7">
        <v>5</v>
      </c>
    </row>
    <row r="35" spans="1:20" x14ac:dyDescent="0.25">
      <c r="A35" s="6">
        <v>43294</v>
      </c>
      <c r="B35" s="3">
        <v>0.69799999999999995</v>
      </c>
      <c r="C35" s="3">
        <v>72.703999999999994</v>
      </c>
      <c r="D35" s="3">
        <v>73.402000000000001</v>
      </c>
      <c r="E35" s="3">
        <v>3.49</v>
      </c>
      <c r="F35" s="3">
        <v>363.52</v>
      </c>
      <c r="G35" s="3">
        <v>367.01</v>
      </c>
      <c r="H35" s="3">
        <v>0.29599999999999999</v>
      </c>
      <c r="I35" s="3">
        <v>70.016000000000005</v>
      </c>
      <c r="J35" s="3">
        <v>70.311999999999998</v>
      </c>
      <c r="K35" s="3">
        <v>1.48</v>
      </c>
      <c r="L35" s="3">
        <v>350.08</v>
      </c>
      <c r="M35" s="3">
        <v>351.56</v>
      </c>
      <c r="N35" s="3">
        <v>926.24</v>
      </c>
      <c r="O35" s="3">
        <v>928.77</v>
      </c>
      <c r="P35" s="3">
        <v>6778.5748000000003</v>
      </c>
      <c r="Q35" s="3">
        <v>6797.0904</v>
      </c>
      <c r="R35" s="3">
        <v>8.2000000000000003E-2</v>
      </c>
      <c r="S35" s="3">
        <v>8.4420000000000002</v>
      </c>
      <c r="T35" s="7">
        <v>5</v>
      </c>
    </row>
    <row r="36" spans="1:20" x14ac:dyDescent="0.25">
      <c r="A36" s="6">
        <v>43287</v>
      </c>
      <c r="B36" s="3">
        <v>61.723999999999997</v>
      </c>
      <c r="C36" s="3">
        <v>48.606000000000002</v>
      </c>
      <c r="D36" s="3">
        <v>110.33</v>
      </c>
      <c r="E36" s="3">
        <v>308.62</v>
      </c>
      <c r="F36" s="3">
        <v>243.03</v>
      </c>
      <c r="G36" s="3">
        <v>551.65</v>
      </c>
      <c r="H36" s="3">
        <v>61.588000000000001</v>
      </c>
      <c r="I36" s="3">
        <v>46.122</v>
      </c>
      <c r="J36" s="3">
        <v>107.71</v>
      </c>
      <c r="K36" s="3">
        <v>307.94</v>
      </c>
      <c r="L36" s="3">
        <v>230.61</v>
      </c>
      <c r="M36" s="3">
        <v>538.54999999999995</v>
      </c>
      <c r="N36" s="3">
        <v>909.39</v>
      </c>
      <c r="O36" s="3">
        <v>909.96</v>
      </c>
      <c r="P36" s="3">
        <v>6655.2604000000001</v>
      </c>
      <c r="Q36" s="3">
        <v>6659.4318000000003</v>
      </c>
      <c r="R36" s="3">
        <v>7.0419999999999998</v>
      </c>
      <c r="S36" s="3">
        <v>5.5060000000000002</v>
      </c>
      <c r="T36" s="7">
        <v>5</v>
      </c>
    </row>
    <row r="37" spans="1:20" x14ac:dyDescent="0.25">
      <c r="A37" s="6">
        <v>43280</v>
      </c>
      <c r="B37" s="3">
        <v>1.5880000000000001</v>
      </c>
      <c r="C37" s="3">
        <v>6.532</v>
      </c>
      <c r="D37" s="3">
        <v>8.1199999999999992</v>
      </c>
      <c r="E37" s="3">
        <v>7.94</v>
      </c>
      <c r="F37" s="3">
        <v>32.659999999999997</v>
      </c>
      <c r="G37" s="3">
        <v>40.6</v>
      </c>
      <c r="H37" s="3">
        <v>1.0620000000000001</v>
      </c>
      <c r="I37" s="3">
        <v>3.8180000000000001</v>
      </c>
      <c r="J37" s="3">
        <v>4.88</v>
      </c>
      <c r="K37" s="3">
        <v>5.31</v>
      </c>
      <c r="L37" s="3">
        <v>19.09</v>
      </c>
      <c r="M37" s="3">
        <v>24.4</v>
      </c>
      <c r="N37" s="3">
        <v>886.32</v>
      </c>
      <c r="O37" s="3">
        <v>889.66</v>
      </c>
      <c r="P37" s="3">
        <v>6486.4254000000001</v>
      </c>
      <c r="Q37" s="3">
        <v>6510.8685999999998</v>
      </c>
      <c r="R37" s="3">
        <v>0.17199999999999999</v>
      </c>
      <c r="S37" s="3">
        <v>0.72599999999999998</v>
      </c>
      <c r="T37" s="7">
        <v>5</v>
      </c>
    </row>
    <row r="38" spans="1:20" x14ac:dyDescent="0.25">
      <c r="A38" s="6">
        <v>43273</v>
      </c>
      <c r="B38" s="3">
        <v>1.3620000000000001</v>
      </c>
      <c r="C38" s="3">
        <v>7.3159999999999998</v>
      </c>
      <c r="D38" s="3">
        <v>8.6780000000000008</v>
      </c>
      <c r="E38" s="3">
        <v>6.81</v>
      </c>
      <c r="F38" s="3">
        <v>36.58</v>
      </c>
      <c r="G38" s="3">
        <v>43.39</v>
      </c>
      <c r="H38" s="3">
        <v>1.25</v>
      </c>
      <c r="I38" s="3">
        <v>6.1139999999999999</v>
      </c>
      <c r="J38" s="3">
        <v>7.3639999999999999</v>
      </c>
      <c r="K38" s="3">
        <v>6.25</v>
      </c>
      <c r="L38" s="3">
        <v>30.57</v>
      </c>
      <c r="M38" s="3">
        <v>36.82</v>
      </c>
      <c r="N38" s="3">
        <v>914.31</v>
      </c>
      <c r="O38" s="3">
        <v>914.66</v>
      </c>
      <c r="P38" s="3">
        <v>6691.2668000000003</v>
      </c>
      <c r="Q38" s="3">
        <v>6693.8280000000004</v>
      </c>
      <c r="R38" s="3">
        <v>0.156</v>
      </c>
      <c r="S38" s="3">
        <v>0.84</v>
      </c>
      <c r="T38" s="7">
        <v>5</v>
      </c>
    </row>
    <row r="39" spans="1:20" x14ac:dyDescent="0.25">
      <c r="A39" s="6">
        <v>43266</v>
      </c>
      <c r="B39" s="3">
        <v>0.19</v>
      </c>
      <c r="C39" s="3">
        <v>10.08</v>
      </c>
      <c r="D39" s="3">
        <v>10.27</v>
      </c>
      <c r="E39" s="3">
        <v>0.95</v>
      </c>
      <c r="F39" s="3">
        <v>50.4</v>
      </c>
      <c r="G39" s="3">
        <v>51.35</v>
      </c>
      <c r="H39" s="3">
        <v>0.158</v>
      </c>
      <c r="I39" s="3">
        <v>8.3320000000000007</v>
      </c>
      <c r="J39" s="3">
        <v>8.49</v>
      </c>
      <c r="K39" s="3">
        <v>0.79</v>
      </c>
      <c r="L39" s="3">
        <v>41.66</v>
      </c>
      <c r="M39" s="3">
        <v>42.45</v>
      </c>
      <c r="N39" s="3">
        <v>944.56</v>
      </c>
      <c r="O39" s="3">
        <v>947.78</v>
      </c>
      <c r="P39" s="3">
        <v>6912.6477999999997</v>
      </c>
      <c r="Q39" s="3">
        <v>6936.2125999999998</v>
      </c>
      <c r="R39" s="3">
        <v>2.1999999999999999E-2</v>
      </c>
      <c r="S39" s="3">
        <v>1.202</v>
      </c>
      <c r="T39" s="7">
        <v>5</v>
      </c>
    </row>
    <row r="40" spans="1:20" x14ac:dyDescent="0.25">
      <c r="A40" s="6">
        <v>43259</v>
      </c>
      <c r="B40" s="3">
        <v>61.15</v>
      </c>
      <c r="C40" s="3">
        <v>10.092000000000001</v>
      </c>
      <c r="D40" s="3">
        <v>71.242000000000004</v>
      </c>
      <c r="E40" s="3">
        <v>305.75</v>
      </c>
      <c r="F40" s="3">
        <v>50.46</v>
      </c>
      <c r="G40" s="3">
        <v>356.21</v>
      </c>
      <c r="H40" s="3">
        <v>0.61199999999999999</v>
      </c>
      <c r="I40" s="3">
        <v>7.6139999999999999</v>
      </c>
      <c r="J40" s="3">
        <v>8.2260000000000009</v>
      </c>
      <c r="K40" s="3">
        <v>3.06</v>
      </c>
      <c r="L40" s="3">
        <v>38.07</v>
      </c>
      <c r="M40" s="3">
        <v>41.13</v>
      </c>
      <c r="N40" s="3">
        <v>963.93</v>
      </c>
      <c r="O40" s="3">
        <v>965.27</v>
      </c>
      <c r="P40" s="3">
        <v>7054.4044000000004</v>
      </c>
      <c r="Q40" s="3">
        <v>7064.2111999999997</v>
      </c>
      <c r="R40" s="3">
        <v>7.34</v>
      </c>
      <c r="S40" s="3">
        <v>1.218</v>
      </c>
      <c r="T40" s="7">
        <v>5</v>
      </c>
    </row>
    <row r="41" spans="1:20" x14ac:dyDescent="0.25">
      <c r="A41" s="6">
        <v>43252</v>
      </c>
      <c r="B41" s="3">
        <v>0.17399999999999999</v>
      </c>
      <c r="C41" s="3">
        <v>3.1659999999999999</v>
      </c>
      <c r="D41" s="3">
        <v>3.34</v>
      </c>
      <c r="E41" s="3">
        <v>0.87</v>
      </c>
      <c r="F41" s="3">
        <v>15.83</v>
      </c>
      <c r="G41" s="3">
        <v>16.7</v>
      </c>
      <c r="H41" s="3">
        <v>8.4000000000000005E-2</v>
      </c>
      <c r="I41" s="3">
        <v>2.004</v>
      </c>
      <c r="J41" s="3">
        <v>2.0880000000000001</v>
      </c>
      <c r="K41" s="3">
        <v>0.42</v>
      </c>
      <c r="L41" s="3">
        <v>10.02</v>
      </c>
      <c r="M41" s="3">
        <v>10.44</v>
      </c>
      <c r="N41" s="3">
        <v>1056.6600000000001</v>
      </c>
      <c r="O41" s="3">
        <v>1056.3399999999999</v>
      </c>
      <c r="P41" s="3">
        <v>7733.0375999999997</v>
      </c>
      <c r="Q41" s="3">
        <v>7730.6959999999999</v>
      </c>
      <c r="R41" s="3">
        <v>2.4E-2</v>
      </c>
      <c r="S41" s="3">
        <v>0.42</v>
      </c>
      <c r="T41" s="7">
        <v>5</v>
      </c>
    </row>
    <row r="42" spans="1:20" x14ac:dyDescent="0.25">
      <c r="A42" s="6">
        <v>43245</v>
      </c>
      <c r="B42" s="3">
        <v>0.58799999999999997</v>
      </c>
      <c r="C42" s="3">
        <v>8.5020000000000007</v>
      </c>
      <c r="D42" s="3">
        <v>9.09</v>
      </c>
      <c r="E42" s="3">
        <v>2.94</v>
      </c>
      <c r="F42" s="3">
        <v>42.51</v>
      </c>
      <c r="G42" s="3">
        <v>45.45</v>
      </c>
      <c r="H42" s="3">
        <v>0.23599999999999999</v>
      </c>
      <c r="I42" s="3">
        <v>5.6440000000000001</v>
      </c>
      <c r="J42" s="3">
        <v>5.88</v>
      </c>
      <c r="K42" s="3">
        <v>1.18</v>
      </c>
      <c r="L42" s="3">
        <v>28.22</v>
      </c>
      <c r="M42" s="3">
        <v>29.4</v>
      </c>
      <c r="N42" s="3">
        <v>1052.73</v>
      </c>
      <c r="O42" s="3">
        <v>1046.51</v>
      </c>
      <c r="P42" s="3">
        <v>7704.2766000000001</v>
      </c>
      <c r="Q42" s="3">
        <v>7658.7561999999998</v>
      </c>
      <c r="R42" s="3">
        <v>7.5999999999999998E-2</v>
      </c>
      <c r="S42" s="3">
        <v>1.0920000000000001</v>
      </c>
      <c r="T42" s="7">
        <v>5</v>
      </c>
    </row>
    <row r="43" spans="1:20" x14ac:dyDescent="0.25">
      <c r="A43" s="6">
        <v>43238</v>
      </c>
      <c r="B43" s="3">
        <v>1.3440000000000001</v>
      </c>
      <c r="C43" s="3">
        <v>15.715999999999999</v>
      </c>
      <c r="D43" s="3">
        <v>17.059999999999999</v>
      </c>
      <c r="E43" s="3">
        <v>6.72</v>
      </c>
      <c r="F43" s="3">
        <v>78.58</v>
      </c>
      <c r="G43" s="3">
        <v>85.3</v>
      </c>
      <c r="H43" s="3">
        <v>0.68</v>
      </c>
      <c r="I43" s="3">
        <v>11.898</v>
      </c>
      <c r="J43" s="3">
        <v>12.577999999999999</v>
      </c>
      <c r="K43" s="3">
        <v>3.4</v>
      </c>
      <c r="L43" s="3">
        <v>59.49</v>
      </c>
      <c r="M43" s="3">
        <v>62.89</v>
      </c>
      <c r="N43" s="3">
        <v>1064.54</v>
      </c>
      <c r="O43" s="3">
        <v>1068.73</v>
      </c>
      <c r="P43" s="3">
        <v>7790.7066000000004</v>
      </c>
      <c r="Q43" s="3">
        <v>7821.3706000000002</v>
      </c>
      <c r="R43" s="3">
        <v>0.184</v>
      </c>
      <c r="S43" s="3">
        <v>2.11</v>
      </c>
      <c r="T43" s="7">
        <v>5</v>
      </c>
    </row>
    <row r="44" spans="1:20" x14ac:dyDescent="0.25">
      <c r="A44" s="6">
        <v>43231</v>
      </c>
      <c r="B44" s="3">
        <v>2.5720000000000001</v>
      </c>
      <c r="C44" s="3">
        <v>18.776</v>
      </c>
      <c r="D44" s="3">
        <v>21.347999999999999</v>
      </c>
      <c r="E44" s="3">
        <v>12.86</v>
      </c>
      <c r="F44" s="3">
        <v>93.88</v>
      </c>
      <c r="G44" s="3">
        <v>106.74</v>
      </c>
      <c r="H44" s="3">
        <v>1.504</v>
      </c>
      <c r="I44" s="3">
        <v>9.99</v>
      </c>
      <c r="J44" s="3">
        <v>11.494</v>
      </c>
      <c r="K44" s="3">
        <v>7.52</v>
      </c>
      <c r="L44" s="3">
        <v>49.95</v>
      </c>
      <c r="M44" s="3">
        <v>57.47</v>
      </c>
      <c r="N44" s="3">
        <v>1045.0999999999999</v>
      </c>
      <c r="O44" s="3">
        <v>1043.04</v>
      </c>
      <c r="P44" s="3">
        <v>7648.4373999999998</v>
      </c>
      <c r="Q44" s="3">
        <v>7633.3616000000002</v>
      </c>
      <c r="R44" s="3">
        <v>0.33200000000000002</v>
      </c>
      <c r="S44" s="3">
        <v>2.3940000000000001</v>
      </c>
      <c r="T44" s="7">
        <v>5</v>
      </c>
    </row>
    <row r="45" spans="1:20" x14ac:dyDescent="0.25">
      <c r="A45" s="6">
        <v>43224</v>
      </c>
      <c r="B45" s="3">
        <v>2.3075000000000001</v>
      </c>
      <c r="C45" s="3">
        <v>26.162500000000001</v>
      </c>
      <c r="D45" s="3">
        <v>28.47</v>
      </c>
      <c r="E45" s="3">
        <v>9.23</v>
      </c>
      <c r="F45" s="3">
        <v>104.65</v>
      </c>
      <c r="G45" s="3">
        <v>113.88</v>
      </c>
      <c r="H45" s="3">
        <v>1.2475000000000001</v>
      </c>
      <c r="I45" s="3">
        <v>10.83</v>
      </c>
      <c r="J45" s="3">
        <v>12.077500000000001</v>
      </c>
      <c r="K45" s="3">
        <v>4.99</v>
      </c>
      <c r="L45" s="3">
        <v>43.32</v>
      </c>
      <c r="M45" s="3">
        <v>48.31</v>
      </c>
      <c r="N45" s="3">
        <v>954.21249999999998</v>
      </c>
      <c r="O45" s="3">
        <v>954.52499999999998</v>
      </c>
      <c r="P45" s="3">
        <v>6983.2882499999996</v>
      </c>
      <c r="Q45" s="3">
        <v>6985.5752499999999</v>
      </c>
      <c r="R45" s="3">
        <v>0.29499999999999998</v>
      </c>
      <c r="S45" s="3">
        <v>3.37</v>
      </c>
      <c r="T45" s="7">
        <v>4</v>
      </c>
    </row>
    <row r="46" spans="1:20" x14ac:dyDescent="0.25">
      <c r="A46" s="6">
        <v>43217</v>
      </c>
      <c r="B46" s="3">
        <v>0.46600000000000003</v>
      </c>
      <c r="C46" s="3">
        <v>10.644</v>
      </c>
      <c r="D46" s="3">
        <v>11.11</v>
      </c>
      <c r="E46" s="3">
        <v>2.33</v>
      </c>
      <c r="F46" s="3">
        <v>53.22</v>
      </c>
      <c r="G46" s="3">
        <v>55.55</v>
      </c>
      <c r="H46" s="3">
        <v>0.16</v>
      </c>
      <c r="I46" s="3">
        <v>6.2939999999999996</v>
      </c>
      <c r="J46" s="3">
        <v>6.4539999999999997</v>
      </c>
      <c r="K46" s="3">
        <v>0.8</v>
      </c>
      <c r="L46" s="3">
        <v>31.47</v>
      </c>
      <c r="M46" s="3">
        <v>32.270000000000003</v>
      </c>
      <c r="N46" s="3">
        <v>872.6</v>
      </c>
      <c r="O46" s="3">
        <v>874.69</v>
      </c>
      <c r="P46" s="3">
        <v>6386.0172000000002</v>
      </c>
      <c r="Q46" s="3">
        <v>6401.3126000000002</v>
      </c>
      <c r="R46" s="3">
        <v>5.1999999999999998E-2</v>
      </c>
      <c r="S46" s="3">
        <v>1.1759999999999999</v>
      </c>
      <c r="T46" s="7">
        <v>5</v>
      </c>
    </row>
    <row r="47" spans="1:20" x14ac:dyDescent="0.25">
      <c r="A47" s="6">
        <v>43210</v>
      </c>
      <c r="B47" s="3">
        <v>0.16800000000000001</v>
      </c>
      <c r="C47" s="3">
        <v>27.038</v>
      </c>
      <c r="D47" s="3">
        <v>27.206</v>
      </c>
      <c r="E47" s="3">
        <v>0.84</v>
      </c>
      <c r="F47" s="3">
        <v>135.19</v>
      </c>
      <c r="G47" s="3">
        <v>136.03</v>
      </c>
      <c r="H47" s="3">
        <v>9.4E-2</v>
      </c>
      <c r="I47" s="3">
        <v>24.571999999999999</v>
      </c>
      <c r="J47" s="3">
        <v>24.666</v>
      </c>
      <c r="K47" s="3">
        <v>0.47</v>
      </c>
      <c r="L47" s="3">
        <v>122.86</v>
      </c>
      <c r="M47" s="3">
        <v>123.33</v>
      </c>
      <c r="N47" s="3">
        <v>885.95</v>
      </c>
      <c r="O47" s="3">
        <v>881.61</v>
      </c>
      <c r="P47" s="3">
        <v>6483.7175999999999</v>
      </c>
      <c r="Q47" s="3">
        <v>6451.9557999999997</v>
      </c>
      <c r="R47" s="3">
        <v>1.7999999999999999E-2</v>
      </c>
      <c r="S47" s="3">
        <v>3</v>
      </c>
      <c r="T47" s="7">
        <v>5</v>
      </c>
    </row>
    <row r="48" spans="1:20" x14ac:dyDescent="0.25">
      <c r="A48" s="6">
        <v>43203</v>
      </c>
      <c r="B48" s="3">
        <v>0.17599999999999999</v>
      </c>
      <c r="C48" s="3">
        <v>23.428000000000001</v>
      </c>
      <c r="D48" s="3">
        <v>23.603999999999999</v>
      </c>
      <c r="E48" s="3">
        <v>0.88</v>
      </c>
      <c r="F48" s="3">
        <v>117.14</v>
      </c>
      <c r="G48" s="3">
        <v>118.02</v>
      </c>
      <c r="H48" s="3">
        <v>0.09</v>
      </c>
      <c r="I48" s="3">
        <v>22.236000000000001</v>
      </c>
      <c r="J48" s="3">
        <v>22.326000000000001</v>
      </c>
      <c r="K48" s="3">
        <v>0.45</v>
      </c>
      <c r="L48" s="3">
        <v>111.18</v>
      </c>
      <c r="M48" s="3">
        <v>111.63</v>
      </c>
      <c r="N48" s="3">
        <v>893.79</v>
      </c>
      <c r="O48" s="3">
        <v>893.25</v>
      </c>
      <c r="P48" s="3">
        <v>6541.0936000000002</v>
      </c>
      <c r="Q48" s="3">
        <v>6537.1415999999999</v>
      </c>
      <c r="R48" s="3">
        <v>0.02</v>
      </c>
      <c r="S48" s="3">
        <v>2.6040000000000001</v>
      </c>
      <c r="T48" s="7">
        <v>5</v>
      </c>
    </row>
    <row r="49" spans="1:20" x14ac:dyDescent="0.25">
      <c r="A49" s="6">
        <v>43196</v>
      </c>
      <c r="B49" s="3">
        <v>0.33</v>
      </c>
      <c r="C49" s="3">
        <v>18.658000000000001</v>
      </c>
      <c r="D49" s="3">
        <v>18.988</v>
      </c>
      <c r="E49" s="3">
        <v>1.65</v>
      </c>
      <c r="F49" s="3">
        <v>93.29</v>
      </c>
      <c r="G49" s="3">
        <v>94.94</v>
      </c>
      <c r="H49" s="3">
        <v>0.17</v>
      </c>
      <c r="I49" s="3">
        <v>15.176</v>
      </c>
      <c r="J49" s="3">
        <v>15.346</v>
      </c>
      <c r="K49" s="3">
        <v>0.85</v>
      </c>
      <c r="L49" s="3">
        <v>75.88</v>
      </c>
      <c r="M49" s="3">
        <v>76.73</v>
      </c>
      <c r="N49" s="3">
        <v>911.62</v>
      </c>
      <c r="O49" s="3">
        <v>913.06</v>
      </c>
      <c r="P49" s="3">
        <v>6671.5802000000003</v>
      </c>
      <c r="Q49" s="3">
        <v>6682.1185999999998</v>
      </c>
      <c r="R49" s="3">
        <v>3.7999999999999999E-2</v>
      </c>
      <c r="S49" s="3">
        <v>2.1360000000000001</v>
      </c>
      <c r="T49" s="7">
        <v>5</v>
      </c>
    </row>
    <row r="50" spans="1:20" x14ac:dyDescent="0.25">
      <c r="A50" s="6">
        <v>43187</v>
      </c>
      <c r="B50" s="3">
        <v>0.20333333333333301</v>
      </c>
      <c r="C50" s="3">
        <v>7.17</v>
      </c>
      <c r="D50" s="3">
        <v>7.3733333333333304</v>
      </c>
      <c r="E50" s="3">
        <v>0.61</v>
      </c>
      <c r="F50" s="3">
        <v>21.51</v>
      </c>
      <c r="G50" s="3">
        <v>22.12</v>
      </c>
      <c r="H50" s="3">
        <v>0.16666666666666699</v>
      </c>
      <c r="I50" s="3">
        <v>5.5566666666666702</v>
      </c>
      <c r="J50" s="3">
        <v>5.7233333333333301</v>
      </c>
      <c r="K50" s="3">
        <v>0.5</v>
      </c>
      <c r="L50" s="3">
        <v>16.670000000000002</v>
      </c>
      <c r="M50" s="3">
        <v>17.170000000000002</v>
      </c>
      <c r="N50" s="3">
        <v>753.53333333333296</v>
      </c>
      <c r="O50" s="3">
        <v>750.8</v>
      </c>
      <c r="P50" s="3">
        <v>5514.6423333333296</v>
      </c>
      <c r="Q50" s="3">
        <v>5494.6386666666704</v>
      </c>
      <c r="R50" s="3">
        <v>2.33333333333333E-2</v>
      </c>
      <c r="S50" s="3">
        <v>0.80333333333333301</v>
      </c>
      <c r="T50" s="7">
        <v>3</v>
      </c>
    </row>
    <row r="51" spans="1:20" x14ac:dyDescent="0.25">
      <c r="A51" s="6">
        <v>43182</v>
      </c>
      <c r="B51" s="3">
        <v>14.814</v>
      </c>
      <c r="C51" s="3">
        <v>4.032</v>
      </c>
      <c r="D51" s="3">
        <v>18.846</v>
      </c>
      <c r="E51" s="3">
        <v>74.069999999999993</v>
      </c>
      <c r="F51" s="3">
        <v>20.16</v>
      </c>
      <c r="G51" s="3">
        <v>94.23</v>
      </c>
      <c r="H51" s="3">
        <v>7.0000000000000007E-2</v>
      </c>
      <c r="I51" s="3">
        <v>3.2719999999999998</v>
      </c>
      <c r="J51" s="3">
        <v>3.3420000000000001</v>
      </c>
      <c r="K51" s="3">
        <v>0.35</v>
      </c>
      <c r="L51" s="3">
        <v>16.36</v>
      </c>
      <c r="M51" s="3">
        <v>16.71</v>
      </c>
      <c r="N51" s="3">
        <v>865.15</v>
      </c>
      <c r="O51" s="3">
        <v>866.42</v>
      </c>
      <c r="P51" s="3">
        <v>6331.4952000000003</v>
      </c>
      <c r="Q51" s="3">
        <v>6340.7896000000001</v>
      </c>
      <c r="R51" s="3">
        <v>1.6020000000000001</v>
      </c>
      <c r="S51" s="3">
        <v>0.436</v>
      </c>
      <c r="T51" s="7">
        <v>5</v>
      </c>
    </row>
    <row r="52" spans="1:20" x14ac:dyDescent="0.25">
      <c r="A52" s="6">
        <v>43175</v>
      </c>
      <c r="B52" s="3">
        <v>0.308</v>
      </c>
      <c r="C52" s="3">
        <v>7.2779999999999996</v>
      </c>
      <c r="D52" s="3">
        <v>7.5860000000000003</v>
      </c>
      <c r="E52" s="3">
        <v>1.54</v>
      </c>
      <c r="F52" s="3">
        <v>36.39</v>
      </c>
      <c r="G52" s="3">
        <v>37.93</v>
      </c>
      <c r="H52" s="3">
        <v>0.20599999999999999</v>
      </c>
      <c r="I52" s="3">
        <v>4.7859999999999996</v>
      </c>
      <c r="J52" s="3">
        <v>4.992</v>
      </c>
      <c r="K52" s="3">
        <v>1.03</v>
      </c>
      <c r="L52" s="3">
        <v>23.93</v>
      </c>
      <c r="M52" s="3">
        <v>24.96</v>
      </c>
      <c r="N52" s="3">
        <v>857.49</v>
      </c>
      <c r="O52" s="3">
        <v>856.24</v>
      </c>
      <c r="P52" s="3">
        <v>6275.4363999999996</v>
      </c>
      <c r="Q52" s="3">
        <v>6266.2882</v>
      </c>
      <c r="R52" s="3">
        <v>3.4000000000000002E-2</v>
      </c>
      <c r="S52" s="3">
        <v>0.78</v>
      </c>
      <c r="T52" s="7">
        <v>5</v>
      </c>
    </row>
    <row r="53" spans="1:20" x14ac:dyDescent="0.25">
      <c r="A53" s="6">
        <v>43168</v>
      </c>
      <c r="B53" s="3">
        <v>0.33400000000000002</v>
      </c>
      <c r="C53" s="3">
        <v>14.122</v>
      </c>
      <c r="D53" s="3">
        <v>14.456</v>
      </c>
      <c r="E53" s="3">
        <v>1.67</v>
      </c>
      <c r="F53" s="3">
        <v>70.61</v>
      </c>
      <c r="G53" s="3">
        <v>72.28</v>
      </c>
      <c r="H53" s="3">
        <v>0.25</v>
      </c>
      <c r="I53" s="3">
        <v>5.0679999999999996</v>
      </c>
      <c r="J53" s="3">
        <v>5.3179999999999996</v>
      </c>
      <c r="K53" s="3">
        <v>1.25</v>
      </c>
      <c r="L53" s="3">
        <v>25.34</v>
      </c>
      <c r="M53" s="3">
        <v>26.59</v>
      </c>
      <c r="N53" s="3">
        <v>906.16</v>
      </c>
      <c r="O53" s="3">
        <v>908.2</v>
      </c>
      <c r="P53" s="3">
        <v>6631.6220000000003</v>
      </c>
      <c r="Q53" s="3">
        <v>6646.5514000000003</v>
      </c>
      <c r="R53" s="3">
        <v>3.7999999999999999E-2</v>
      </c>
      <c r="S53" s="3">
        <v>1.5920000000000001</v>
      </c>
      <c r="T53" s="7">
        <v>5</v>
      </c>
    </row>
    <row r="54" spans="1:20" x14ac:dyDescent="0.25">
      <c r="A54" s="6">
        <v>43160</v>
      </c>
      <c r="B54" s="3">
        <v>0.4975</v>
      </c>
      <c r="C54" s="3">
        <v>13.8375</v>
      </c>
      <c r="D54" s="3">
        <v>14.335000000000001</v>
      </c>
      <c r="E54" s="3">
        <v>1.99</v>
      </c>
      <c r="F54" s="3">
        <v>55.35</v>
      </c>
      <c r="G54" s="3">
        <v>57.34</v>
      </c>
      <c r="H54" s="3">
        <v>0.35499999999999998</v>
      </c>
      <c r="I54" s="3">
        <v>8.2949999999999999</v>
      </c>
      <c r="J54" s="3">
        <v>8.65</v>
      </c>
      <c r="K54" s="3">
        <v>1.42</v>
      </c>
      <c r="L54" s="3">
        <v>33.18</v>
      </c>
      <c r="M54" s="3">
        <v>34.6</v>
      </c>
      <c r="N54" s="3">
        <v>884.08749999999998</v>
      </c>
      <c r="O54" s="3">
        <v>888.86249999999995</v>
      </c>
      <c r="P54" s="3">
        <v>6470.0870000000004</v>
      </c>
      <c r="Q54" s="3">
        <v>6505.0320000000002</v>
      </c>
      <c r="R54" s="3">
        <v>0.06</v>
      </c>
      <c r="S54" s="3">
        <v>1.63</v>
      </c>
      <c r="T54" s="7">
        <v>4</v>
      </c>
    </row>
    <row r="55" spans="1:20" x14ac:dyDescent="0.25">
      <c r="A55" s="6">
        <v>43154</v>
      </c>
      <c r="B55" s="3">
        <v>0.376</v>
      </c>
      <c r="C55" s="3">
        <v>9.6660000000000004</v>
      </c>
      <c r="D55" s="3">
        <v>10.042</v>
      </c>
      <c r="E55" s="3">
        <v>1.88</v>
      </c>
      <c r="F55" s="3">
        <v>48.33</v>
      </c>
      <c r="G55" s="3">
        <v>50.21</v>
      </c>
      <c r="H55" s="3">
        <v>0.218</v>
      </c>
      <c r="I55" s="3">
        <v>5.6059999999999999</v>
      </c>
      <c r="J55" s="3">
        <v>5.8239999999999998</v>
      </c>
      <c r="K55" s="3">
        <v>1.0900000000000001</v>
      </c>
      <c r="L55" s="3">
        <v>28.03</v>
      </c>
      <c r="M55" s="3">
        <v>29.12</v>
      </c>
      <c r="N55" s="3">
        <v>909.47</v>
      </c>
      <c r="O55" s="3">
        <v>916.14</v>
      </c>
      <c r="P55" s="3">
        <v>6655.8458000000001</v>
      </c>
      <c r="Q55" s="3">
        <v>6704.6592000000001</v>
      </c>
      <c r="R55" s="3">
        <v>4.2000000000000003E-2</v>
      </c>
      <c r="S55" s="3">
        <v>1.0920000000000001</v>
      </c>
      <c r="T55" s="7">
        <v>5</v>
      </c>
    </row>
    <row r="56" spans="1:20" x14ac:dyDescent="0.25">
      <c r="A56" s="6">
        <v>43147</v>
      </c>
      <c r="B56" s="3">
        <v>0.32500000000000001</v>
      </c>
      <c r="C56" s="3">
        <v>9.0924999999999994</v>
      </c>
      <c r="D56" s="3">
        <v>9.4175000000000004</v>
      </c>
      <c r="E56" s="3">
        <v>1.3</v>
      </c>
      <c r="F56" s="3">
        <v>36.369999999999997</v>
      </c>
      <c r="G56" s="3">
        <v>37.67</v>
      </c>
      <c r="H56" s="3">
        <v>0.16750000000000001</v>
      </c>
      <c r="I56" s="3">
        <v>6.6150000000000002</v>
      </c>
      <c r="J56" s="3">
        <v>6.7824999999999998</v>
      </c>
      <c r="K56" s="3">
        <v>0.67</v>
      </c>
      <c r="L56" s="3">
        <v>26.46</v>
      </c>
      <c r="M56" s="3">
        <v>27.13</v>
      </c>
      <c r="N56" s="3">
        <v>899.32500000000005</v>
      </c>
      <c r="O56" s="3">
        <v>900.25</v>
      </c>
      <c r="P56" s="3">
        <v>6581.6007499999996</v>
      </c>
      <c r="Q56" s="3">
        <v>6588.3702499999999</v>
      </c>
      <c r="R56" s="3">
        <v>0.04</v>
      </c>
      <c r="S56" s="3">
        <v>1.1000000000000001</v>
      </c>
      <c r="T56" s="7">
        <v>4</v>
      </c>
    </row>
    <row r="57" spans="1:20" x14ac:dyDescent="0.25">
      <c r="A57" s="6">
        <v>43140</v>
      </c>
      <c r="B57" s="3">
        <v>1.8120000000000001</v>
      </c>
      <c r="C57" s="3">
        <v>15.962</v>
      </c>
      <c r="D57" s="3">
        <v>17.774000000000001</v>
      </c>
      <c r="E57" s="3">
        <v>9.06</v>
      </c>
      <c r="F57" s="3">
        <v>79.81</v>
      </c>
      <c r="G57" s="3">
        <v>88.87</v>
      </c>
      <c r="H57" s="3">
        <v>1.1879999999999999</v>
      </c>
      <c r="I57" s="3">
        <v>9.4060000000000006</v>
      </c>
      <c r="J57" s="3">
        <v>10.593999999999999</v>
      </c>
      <c r="K57" s="3">
        <v>5.94</v>
      </c>
      <c r="L57" s="3">
        <v>47.03</v>
      </c>
      <c r="M57" s="3">
        <v>52.97</v>
      </c>
      <c r="N57" s="3">
        <v>933.07</v>
      </c>
      <c r="O57" s="3">
        <v>944.7</v>
      </c>
      <c r="P57" s="3">
        <v>6828.5594000000001</v>
      </c>
      <c r="Q57" s="3">
        <v>6913.6722</v>
      </c>
      <c r="R57" s="3">
        <v>0.20399999999999999</v>
      </c>
      <c r="S57" s="3">
        <v>1.8560000000000001</v>
      </c>
      <c r="T57" s="7">
        <v>5</v>
      </c>
    </row>
    <row r="58" spans="1:20" x14ac:dyDescent="0.25">
      <c r="A58" s="6">
        <v>43133</v>
      </c>
      <c r="B58" s="3">
        <v>1.446</v>
      </c>
      <c r="C58" s="3">
        <v>28.042000000000002</v>
      </c>
      <c r="D58" s="3">
        <v>29.488</v>
      </c>
      <c r="E58" s="3">
        <v>7.23</v>
      </c>
      <c r="F58" s="3">
        <v>140.21</v>
      </c>
      <c r="G58" s="3">
        <v>147.44</v>
      </c>
      <c r="H58" s="3">
        <v>0.55600000000000005</v>
      </c>
      <c r="I58" s="3">
        <v>15.42</v>
      </c>
      <c r="J58" s="3">
        <v>15.976000000000001</v>
      </c>
      <c r="K58" s="3">
        <v>2.78</v>
      </c>
      <c r="L58" s="3">
        <v>77.099999999999994</v>
      </c>
      <c r="M58" s="3">
        <v>79.88</v>
      </c>
      <c r="N58" s="3">
        <v>957.24</v>
      </c>
      <c r="O58" s="3">
        <v>960.58</v>
      </c>
      <c r="P58" s="3">
        <v>7005.4445999999998</v>
      </c>
      <c r="Q58" s="3">
        <v>7029.8882000000003</v>
      </c>
      <c r="R58" s="3">
        <v>0.17399999999999999</v>
      </c>
      <c r="S58" s="3">
        <v>3.3879999999999999</v>
      </c>
      <c r="T58" s="7">
        <v>5</v>
      </c>
    </row>
    <row r="59" spans="1:20" x14ac:dyDescent="0.25">
      <c r="A59" s="6">
        <v>43125</v>
      </c>
      <c r="B59" s="3">
        <v>2.4024999999999999</v>
      </c>
      <c r="C59" s="3">
        <v>13.647500000000001</v>
      </c>
      <c r="D59" s="3">
        <v>16.05</v>
      </c>
      <c r="E59" s="3">
        <v>9.61</v>
      </c>
      <c r="F59" s="3">
        <v>54.59</v>
      </c>
      <c r="G59" s="3">
        <v>64.2</v>
      </c>
      <c r="H59" s="3">
        <v>0.9325</v>
      </c>
      <c r="I59" s="3">
        <v>6.7949999999999999</v>
      </c>
      <c r="J59" s="3">
        <v>7.7275</v>
      </c>
      <c r="K59" s="3">
        <v>3.73</v>
      </c>
      <c r="L59" s="3">
        <v>27.18</v>
      </c>
      <c r="M59" s="3">
        <v>30.91</v>
      </c>
      <c r="N59" s="3">
        <v>919.22500000000002</v>
      </c>
      <c r="O59" s="3">
        <v>923.375</v>
      </c>
      <c r="P59" s="3">
        <v>6727.2365</v>
      </c>
      <c r="Q59" s="3">
        <v>6757.6077500000001</v>
      </c>
      <c r="R59" s="3">
        <v>0.29749999999999999</v>
      </c>
      <c r="S59" s="3">
        <v>1.6924999999999999</v>
      </c>
      <c r="T59" s="7">
        <v>4</v>
      </c>
    </row>
    <row r="60" spans="1:20" x14ac:dyDescent="0.25">
      <c r="A60" s="6">
        <v>43119</v>
      </c>
      <c r="B60" s="3">
        <v>1.27</v>
      </c>
      <c r="C60" s="3">
        <v>14.868</v>
      </c>
      <c r="D60" s="3">
        <v>16.138000000000002</v>
      </c>
      <c r="E60" s="3">
        <v>6.35</v>
      </c>
      <c r="F60" s="3">
        <v>74.34</v>
      </c>
      <c r="G60" s="3">
        <v>80.69</v>
      </c>
      <c r="H60" s="3">
        <v>0.498</v>
      </c>
      <c r="I60" s="3">
        <v>7.5620000000000003</v>
      </c>
      <c r="J60" s="3">
        <v>8.06</v>
      </c>
      <c r="K60" s="3">
        <v>2.4900000000000002</v>
      </c>
      <c r="L60" s="3">
        <v>37.81</v>
      </c>
      <c r="M60" s="3">
        <v>40.299999999999997</v>
      </c>
      <c r="N60" s="3">
        <v>925.73</v>
      </c>
      <c r="O60" s="3">
        <v>932.27</v>
      </c>
      <c r="P60" s="3">
        <v>6774.8425999999999</v>
      </c>
      <c r="Q60" s="3">
        <v>6822.7048000000004</v>
      </c>
      <c r="R60" s="3">
        <v>0.14599999999999999</v>
      </c>
      <c r="S60" s="3">
        <v>1.72</v>
      </c>
      <c r="T60" s="7">
        <v>5</v>
      </c>
    </row>
    <row r="61" spans="1:20" x14ac:dyDescent="0.25">
      <c r="A61" s="6">
        <v>43112</v>
      </c>
      <c r="B61" s="3">
        <v>1.6160000000000001</v>
      </c>
      <c r="C61" s="3">
        <v>9.5020000000000007</v>
      </c>
      <c r="D61" s="3">
        <v>11.118</v>
      </c>
      <c r="E61" s="3">
        <v>8.08</v>
      </c>
      <c r="F61" s="3">
        <v>47.51</v>
      </c>
      <c r="G61" s="3">
        <v>55.59</v>
      </c>
      <c r="H61" s="3">
        <v>0.74</v>
      </c>
      <c r="I61" s="3">
        <v>4.774</v>
      </c>
      <c r="J61" s="3">
        <v>5.5140000000000002</v>
      </c>
      <c r="K61" s="3">
        <v>3.7</v>
      </c>
      <c r="L61" s="3">
        <v>23.87</v>
      </c>
      <c r="M61" s="3">
        <v>27.57</v>
      </c>
      <c r="N61" s="3">
        <v>917.24</v>
      </c>
      <c r="O61" s="3">
        <v>919.53</v>
      </c>
      <c r="P61" s="3">
        <v>6712.7096000000001</v>
      </c>
      <c r="Q61" s="3">
        <v>6729.4686000000002</v>
      </c>
      <c r="R61" s="3">
        <v>0.188</v>
      </c>
      <c r="S61" s="3">
        <v>1.1000000000000001</v>
      </c>
      <c r="T61" s="7">
        <v>5</v>
      </c>
    </row>
    <row r="62" spans="1:20" x14ac:dyDescent="0.25">
      <c r="A62" s="6">
        <v>43105</v>
      </c>
      <c r="B62" s="3">
        <v>2.726</v>
      </c>
      <c r="C62" s="3">
        <v>17.898</v>
      </c>
      <c r="D62" s="3">
        <v>20.623999999999999</v>
      </c>
      <c r="E62" s="3">
        <v>13.63</v>
      </c>
      <c r="F62" s="3">
        <v>89.49</v>
      </c>
      <c r="G62" s="3">
        <v>103.12</v>
      </c>
      <c r="H62" s="3">
        <v>0.47799999999999998</v>
      </c>
      <c r="I62" s="3">
        <v>9.4280000000000008</v>
      </c>
      <c r="J62" s="3">
        <v>9.9060000000000006</v>
      </c>
      <c r="K62" s="3">
        <v>2.39</v>
      </c>
      <c r="L62" s="3">
        <v>47.14</v>
      </c>
      <c r="M62" s="3">
        <v>49.53</v>
      </c>
      <c r="N62" s="3">
        <v>933.06</v>
      </c>
      <c r="O62" s="3">
        <v>931.95</v>
      </c>
      <c r="P62" s="3">
        <v>6828.4862000000003</v>
      </c>
      <c r="Q62" s="3">
        <v>6820.3627999999999</v>
      </c>
      <c r="R62" s="3">
        <v>0.32200000000000001</v>
      </c>
      <c r="S62" s="3">
        <v>2.0880000000000001</v>
      </c>
      <c r="T62" s="7">
        <v>5</v>
      </c>
    </row>
    <row r="63" spans="1:20" x14ac:dyDescent="0.25">
      <c r="A63" s="6">
        <v>43098</v>
      </c>
      <c r="B63" s="3">
        <v>3.6349999999999998</v>
      </c>
      <c r="C63" s="3">
        <v>15.65</v>
      </c>
      <c r="D63" s="3">
        <v>19.285</v>
      </c>
      <c r="E63" s="3">
        <v>14.54</v>
      </c>
      <c r="F63" s="3">
        <v>62.6</v>
      </c>
      <c r="G63" s="3">
        <v>77.14</v>
      </c>
      <c r="H63" s="3">
        <v>1.885</v>
      </c>
      <c r="I63" s="3">
        <v>8.7125000000000004</v>
      </c>
      <c r="J63" s="3">
        <v>10.5975</v>
      </c>
      <c r="K63" s="3">
        <v>7.54</v>
      </c>
      <c r="L63" s="3">
        <v>34.85</v>
      </c>
      <c r="M63" s="3">
        <v>42.39</v>
      </c>
      <c r="N63" s="3">
        <v>915.3125</v>
      </c>
      <c r="O63" s="3">
        <v>918.35</v>
      </c>
      <c r="P63" s="3">
        <v>6698.6035000000002</v>
      </c>
      <c r="Q63" s="3">
        <v>6720.8327499999996</v>
      </c>
      <c r="R63" s="3">
        <v>0.44750000000000001</v>
      </c>
      <c r="S63" s="3">
        <v>1.9275</v>
      </c>
      <c r="T63" s="7">
        <v>4</v>
      </c>
    </row>
    <row r="64" spans="1:20" x14ac:dyDescent="0.25">
      <c r="A64" s="6">
        <v>43091</v>
      </c>
      <c r="B64" s="3">
        <v>2.1659999999999999</v>
      </c>
      <c r="C64" s="3">
        <v>21.768000000000001</v>
      </c>
      <c r="D64" s="3">
        <v>23.934000000000001</v>
      </c>
      <c r="E64" s="3">
        <v>10.83</v>
      </c>
      <c r="F64" s="3">
        <v>108.84</v>
      </c>
      <c r="G64" s="3">
        <v>119.67</v>
      </c>
      <c r="H64" s="3">
        <v>0.86199999999999999</v>
      </c>
      <c r="I64" s="3">
        <v>8.8780000000000001</v>
      </c>
      <c r="J64" s="3">
        <v>9.74</v>
      </c>
      <c r="K64" s="3">
        <v>4.3099999999999996</v>
      </c>
      <c r="L64" s="3">
        <v>44.39</v>
      </c>
      <c r="M64" s="3">
        <v>48.7</v>
      </c>
      <c r="N64" s="3">
        <v>971.28</v>
      </c>
      <c r="O64" s="3">
        <v>970.51</v>
      </c>
      <c r="P64" s="3">
        <v>7108.1945999999998</v>
      </c>
      <c r="Q64" s="3">
        <v>7102.5595999999996</v>
      </c>
      <c r="R64" s="3">
        <v>0.26600000000000001</v>
      </c>
      <c r="S64" s="3">
        <v>2.6720000000000002</v>
      </c>
      <c r="T64" s="7">
        <v>5</v>
      </c>
    </row>
    <row r="65" spans="1:20" x14ac:dyDescent="0.25">
      <c r="A65" s="6">
        <v>43084</v>
      </c>
      <c r="B65" s="3">
        <v>6.8079999999999998</v>
      </c>
      <c r="C65" s="3">
        <v>55.457999999999998</v>
      </c>
      <c r="D65" s="3">
        <v>62.265999999999998</v>
      </c>
      <c r="E65" s="3">
        <v>34.04</v>
      </c>
      <c r="F65" s="3">
        <v>277.29000000000002</v>
      </c>
      <c r="G65" s="3">
        <v>311.33</v>
      </c>
      <c r="H65" s="3">
        <v>1.722</v>
      </c>
      <c r="I65" s="3">
        <v>25.466000000000001</v>
      </c>
      <c r="J65" s="3">
        <v>27.187999999999999</v>
      </c>
      <c r="K65" s="3">
        <v>8.61</v>
      </c>
      <c r="L65" s="3">
        <v>127.33</v>
      </c>
      <c r="M65" s="3">
        <v>135.94</v>
      </c>
      <c r="N65" s="3">
        <v>981.14</v>
      </c>
      <c r="O65" s="3">
        <v>981.35</v>
      </c>
      <c r="P65" s="3">
        <v>7180.3537999999999</v>
      </c>
      <c r="Q65" s="3">
        <v>7181.8908000000001</v>
      </c>
      <c r="R65" s="3">
        <v>0.83199999999999996</v>
      </c>
      <c r="S65" s="3">
        <v>6.8140000000000001</v>
      </c>
      <c r="T65" s="7">
        <v>5</v>
      </c>
    </row>
    <row r="66" spans="1:20" x14ac:dyDescent="0.25">
      <c r="A66" s="6">
        <v>43077</v>
      </c>
      <c r="B66" s="3">
        <v>1.702</v>
      </c>
      <c r="C66" s="3">
        <v>17.263999999999999</v>
      </c>
      <c r="D66" s="3">
        <v>18.966000000000001</v>
      </c>
      <c r="E66" s="3">
        <v>8.51</v>
      </c>
      <c r="F66" s="3">
        <v>86.32</v>
      </c>
      <c r="G66" s="3">
        <v>94.83</v>
      </c>
      <c r="H66" s="3">
        <v>0.66600000000000004</v>
      </c>
      <c r="I66" s="3">
        <v>7.77</v>
      </c>
      <c r="J66" s="3">
        <v>8.4359999999999999</v>
      </c>
      <c r="K66" s="3">
        <v>3.33</v>
      </c>
      <c r="L66" s="3">
        <v>38.85</v>
      </c>
      <c r="M66" s="3">
        <v>42.18</v>
      </c>
      <c r="N66" s="3">
        <v>877.09</v>
      </c>
      <c r="O66" s="3">
        <v>877.07</v>
      </c>
      <c r="P66" s="3">
        <v>6418.8764000000001</v>
      </c>
      <c r="Q66" s="3">
        <v>6418.7302</v>
      </c>
      <c r="R66" s="3">
        <v>0.188</v>
      </c>
      <c r="S66" s="3">
        <v>1.91</v>
      </c>
      <c r="T66" s="7">
        <v>5</v>
      </c>
    </row>
    <row r="67" spans="1:20" x14ac:dyDescent="0.25">
      <c r="A67" s="6">
        <v>43070</v>
      </c>
      <c r="B67" s="3">
        <v>5.7779999999999996</v>
      </c>
      <c r="C67" s="3">
        <v>62.281999999999996</v>
      </c>
      <c r="D67" s="3">
        <v>68.06</v>
      </c>
      <c r="E67" s="3">
        <v>28.89</v>
      </c>
      <c r="F67" s="3">
        <v>311.41000000000003</v>
      </c>
      <c r="G67" s="3">
        <v>340.3</v>
      </c>
      <c r="H67" s="3">
        <v>1.8839999999999999</v>
      </c>
      <c r="I67" s="3">
        <v>27.52</v>
      </c>
      <c r="J67" s="3">
        <v>29.404</v>
      </c>
      <c r="K67" s="3">
        <v>9.42</v>
      </c>
      <c r="L67" s="3">
        <v>137.6</v>
      </c>
      <c r="M67" s="3">
        <v>147.02000000000001</v>
      </c>
      <c r="N67" s="3">
        <v>915.49</v>
      </c>
      <c r="O67" s="3">
        <v>914.66</v>
      </c>
      <c r="P67" s="3">
        <v>6699.9023999999999</v>
      </c>
      <c r="Q67" s="3">
        <v>6693.8281999999999</v>
      </c>
      <c r="R67" s="3">
        <v>0.65400000000000003</v>
      </c>
      <c r="S67" s="3">
        <v>7.0940000000000003</v>
      </c>
      <c r="T67" s="7">
        <v>5</v>
      </c>
    </row>
    <row r="68" spans="1:20" x14ac:dyDescent="0.25">
      <c r="A68" s="6">
        <v>43063</v>
      </c>
      <c r="B68" s="3">
        <v>14.458</v>
      </c>
      <c r="C68" s="3">
        <v>124.69199999999999</v>
      </c>
      <c r="D68" s="3">
        <v>139.15</v>
      </c>
      <c r="E68" s="3">
        <v>72.290000000000006</v>
      </c>
      <c r="F68" s="3">
        <v>623.46</v>
      </c>
      <c r="G68" s="3">
        <v>695.75</v>
      </c>
      <c r="H68" s="3">
        <v>3.6720000000000002</v>
      </c>
      <c r="I68" s="3">
        <v>47.316000000000003</v>
      </c>
      <c r="J68" s="3">
        <v>50.988</v>
      </c>
      <c r="K68" s="3">
        <v>18.36</v>
      </c>
      <c r="L68" s="3">
        <v>236.58</v>
      </c>
      <c r="M68" s="3">
        <v>254.94</v>
      </c>
      <c r="N68" s="3">
        <v>746.49</v>
      </c>
      <c r="O68" s="3">
        <v>748.24</v>
      </c>
      <c r="P68" s="3">
        <v>5463.0964000000004</v>
      </c>
      <c r="Q68" s="3">
        <v>5475.9034000000001</v>
      </c>
      <c r="R68" s="3">
        <v>1.45</v>
      </c>
      <c r="S68" s="3">
        <v>12.458</v>
      </c>
      <c r="T68" s="7">
        <v>5</v>
      </c>
    </row>
    <row r="69" spans="1:20" x14ac:dyDescent="0.25">
      <c r="A69" s="6">
        <v>43056</v>
      </c>
      <c r="B69" s="3">
        <v>3.9239999999999999</v>
      </c>
      <c r="C69" s="3">
        <v>36.326000000000001</v>
      </c>
      <c r="D69" s="3">
        <v>40.25</v>
      </c>
      <c r="E69" s="3">
        <v>19.62</v>
      </c>
      <c r="F69" s="3">
        <v>181.63</v>
      </c>
      <c r="G69" s="3">
        <v>201.25</v>
      </c>
      <c r="H69" s="3">
        <v>2.4700000000000002</v>
      </c>
      <c r="I69" s="3">
        <v>28.28</v>
      </c>
      <c r="J69" s="3">
        <v>30.75</v>
      </c>
      <c r="K69" s="3">
        <v>12.35</v>
      </c>
      <c r="L69" s="3">
        <v>141.4</v>
      </c>
      <c r="M69" s="3">
        <v>153.75</v>
      </c>
      <c r="N69" s="3">
        <v>694.12</v>
      </c>
      <c r="O69" s="3">
        <v>694.83</v>
      </c>
      <c r="P69" s="3">
        <v>5079.8329999999996</v>
      </c>
      <c r="Q69" s="3">
        <v>5085.0288</v>
      </c>
      <c r="R69" s="3">
        <v>0.34</v>
      </c>
      <c r="S69" s="3">
        <v>3.1459999999999999</v>
      </c>
      <c r="T69" s="7">
        <v>5</v>
      </c>
    </row>
    <row r="70" spans="1:20" x14ac:dyDescent="0.25">
      <c r="A70" s="6">
        <v>43049</v>
      </c>
      <c r="B70" s="3">
        <v>5.87</v>
      </c>
      <c r="C70" s="3">
        <v>55.353999999999999</v>
      </c>
      <c r="D70" s="3">
        <v>61.223999999999997</v>
      </c>
      <c r="E70" s="3">
        <v>29.35</v>
      </c>
      <c r="F70" s="3">
        <v>276.77</v>
      </c>
      <c r="G70" s="3">
        <v>306.12</v>
      </c>
      <c r="H70" s="3">
        <v>3.3380000000000001</v>
      </c>
      <c r="I70" s="3">
        <v>42.442</v>
      </c>
      <c r="J70" s="3">
        <v>45.78</v>
      </c>
      <c r="K70" s="3">
        <v>16.690000000000001</v>
      </c>
      <c r="L70" s="3">
        <v>212.21</v>
      </c>
      <c r="M70" s="3">
        <v>228.9</v>
      </c>
      <c r="N70" s="3">
        <v>666.45</v>
      </c>
      <c r="O70" s="3">
        <v>668.87</v>
      </c>
      <c r="P70" s="3">
        <v>4875.6837999999998</v>
      </c>
      <c r="Q70" s="3">
        <v>4893.3882000000003</v>
      </c>
      <c r="R70" s="3">
        <v>0.48799999999999999</v>
      </c>
      <c r="S70" s="3">
        <v>4.6159999999999997</v>
      </c>
      <c r="T70" s="7">
        <v>5</v>
      </c>
    </row>
    <row r="71" spans="1:20" x14ac:dyDescent="0.25">
      <c r="A71" s="6">
        <v>43042</v>
      </c>
      <c r="B71" s="3">
        <v>0.98199999999999998</v>
      </c>
      <c r="C71" s="3">
        <v>14.08</v>
      </c>
      <c r="D71" s="3">
        <v>15.061999999999999</v>
      </c>
      <c r="E71" s="3">
        <v>4.91</v>
      </c>
      <c r="F71" s="3">
        <v>70.400000000000006</v>
      </c>
      <c r="G71" s="3">
        <v>75.31</v>
      </c>
      <c r="H71" s="3">
        <v>0.57399999999999995</v>
      </c>
      <c r="I71" s="3">
        <v>12.612</v>
      </c>
      <c r="J71" s="3">
        <v>13.186</v>
      </c>
      <c r="K71" s="3">
        <v>2.87</v>
      </c>
      <c r="L71" s="3">
        <v>63.06</v>
      </c>
      <c r="M71" s="3">
        <v>65.930000000000007</v>
      </c>
      <c r="N71" s="3">
        <v>626.37</v>
      </c>
      <c r="O71" s="3">
        <v>627.04999999999995</v>
      </c>
      <c r="P71" s="3">
        <v>4582.4624000000003</v>
      </c>
      <c r="Q71" s="3">
        <v>4587.4372000000003</v>
      </c>
      <c r="R71" s="3">
        <v>7.5999999999999998E-2</v>
      </c>
      <c r="S71" s="3">
        <v>1.1100000000000001</v>
      </c>
      <c r="T71" s="7">
        <v>5</v>
      </c>
    </row>
    <row r="72" spans="1:20" x14ac:dyDescent="0.25">
      <c r="A72" s="6">
        <v>43035</v>
      </c>
      <c r="B72" s="3">
        <v>0.72199999999999998</v>
      </c>
      <c r="C72" s="3">
        <v>5.8680000000000003</v>
      </c>
      <c r="D72" s="3">
        <v>6.59</v>
      </c>
      <c r="E72" s="3">
        <v>3.61</v>
      </c>
      <c r="F72" s="3">
        <v>29.34</v>
      </c>
      <c r="G72" s="3">
        <v>32.950000000000003</v>
      </c>
      <c r="H72" s="3">
        <v>0.496</v>
      </c>
      <c r="I72" s="3">
        <v>4.95</v>
      </c>
      <c r="J72" s="3">
        <v>5.4459999999999997</v>
      </c>
      <c r="K72" s="3">
        <v>2.48</v>
      </c>
      <c r="L72" s="3">
        <v>24.75</v>
      </c>
      <c r="M72" s="3">
        <v>27.23</v>
      </c>
      <c r="N72" s="3">
        <v>622.66999999999996</v>
      </c>
      <c r="O72" s="3">
        <v>624.36</v>
      </c>
      <c r="P72" s="3">
        <v>4555.3936000000003</v>
      </c>
      <c r="Q72" s="3">
        <v>4567.7575999999999</v>
      </c>
      <c r="R72" s="3">
        <v>5.6000000000000001E-2</v>
      </c>
      <c r="S72" s="3">
        <v>0.45800000000000002</v>
      </c>
      <c r="T72" s="7">
        <v>5</v>
      </c>
    </row>
    <row r="73" spans="1:20" x14ac:dyDescent="0.25">
      <c r="A73" s="6">
        <v>43027</v>
      </c>
      <c r="B73" s="3">
        <v>1.2875000000000001</v>
      </c>
      <c r="C73" s="3">
        <v>31.282499999999999</v>
      </c>
      <c r="D73" s="3">
        <v>32.57</v>
      </c>
      <c r="E73" s="3">
        <v>5.15</v>
      </c>
      <c r="F73" s="3">
        <v>125.13</v>
      </c>
      <c r="G73" s="3">
        <v>130.28</v>
      </c>
      <c r="H73" s="3">
        <v>0.435</v>
      </c>
      <c r="I73" s="3">
        <v>28.765000000000001</v>
      </c>
      <c r="J73" s="3">
        <v>29.2</v>
      </c>
      <c r="K73" s="3">
        <v>1.74</v>
      </c>
      <c r="L73" s="3">
        <v>115.06</v>
      </c>
      <c r="M73" s="3">
        <v>116.8</v>
      </c>
      <c r="N73" s="3">
        <v>587.11249999999995</v>
      </c>
      <c r="O73" s="3">
        <v>590.48749999999995</v>
      </c>
      <c r="P73" s="3">
        <v>4295.2582499999999</v>
      </c>
      <c r="Q73" s="3">
        <v>4319.9494999999997</v>
      </c>
      <c r="R73" s="3">
        <v>0.1</v>
      </c>
      <c r="S73" s="3">
        <v>2.4700000000000002</v>
      </c>
      <c r="T73" s="7">
        <v>4</v>
      </c>
    </row>
    <row r="74" spans="1:20" x14ac:dyDescent="0.25">
      <c r="A74" s="6">
        <v>43021</v>
      </c>
      <c r="B74" s="3">
        <v>1.032</v>
      </c>
      <c r="C74" s="3">
        <v>19.96</v>
      </c>
      <c r="D74" s="3">
        <v>20.992000000000001</v>
      </c>
      <c r="E74" s="3">
        <v>5.16</v>
      </c>
      <c r="F74" s="3">
        <v>99.8</v>
      </c>
      <c r="G74" s="3">
        <v>104.96</v>
      </c>
      <c r="H74" s="3">
        <v>0.55600000000000005</v>
      </c>
      <c r="I74" s="3">
        <v>17.602</v>
      </c>
      <c r="J74" s="3">
        <v>18.158000000000001</v>
      </c>
      <c r="K74" s="3">
        <v>2.78</v>
      </c>
      <c r="L74" s="3">
        <v>88.01</v>
      </c>
      <c r="M74" s="3">
        <v>90.79</v>
      </c>
      <c r="N74" s="3">
        <v>625.87</v>
      </c>
      <c r="O74" s="3">
        <v>626.71</v>
      </c>
      <c r="P74" s="3">
        <v>4578.8044</v>
      </c>
      <c r="Q74" s="3">
        <v>4584.95</v>
      </c>
      <c r="R74" s="3">
        <v>0.08</v>
      </c>
      <c r="S74" s="3">
        <v>1.56</v>
      </c>
      <c r="T74" s="7">
        <v>5</v>
      </c>
    </row>
    <row r="75" spans="1:20" x14ac:dyDescent="0.25">
      <c r="A75" s="6">
        <v>43014</v>
      </c>
      <c r="B75" s="3">
        <v>1.1375</v>
      </c>
      <c r="C75" s="3">
        <v>7.2549999999999999</v>
      </c>
      <c r="D75" s="3">
        <v>8.3925000000000001</v>
      </c>
      <c r="E75" s="3">
        <v>4.55</v>
      </c>
      <c r="F75" s="3">
        <v>29.02</v>
      </c>
      <c r="G75" s="3">
        <v>33.57</v>
      </c>
      <c r="H75" s="3">
        <v>0.60499999999999998</v>
      </c>
      <c r="I75" s="3">
        <v>5.1425000000000001</v>
      </c>
      <c r="J75" s="3">
        <v>5.7474999999999996</v>
      </c>
      <c r="K75" s="3">
        <v>2.42</v>
      </c>
      <c r="L75" s="3">
        <v>20.57</v>
      </c>
      <c r="M75" s="3">
        <v>22.99</v>
      </c>
      <c r="N75" s="3">
        <v>581.5</v>
      </c>
      <c r="O75" s="3">
        <v>582.375</v>
      </c>
      <c r="P75" s="3">
        <v>4254.1977500000003</v>
      </c>
      <c r="Q75" s="3">
        <v>4260.5995000000003</v>
      </c>
      <c r="R75" s="3">
        <v>8.7499999999999994E-2</v>
      </c>
      <c r="S75" s="3">
        <v>0.5675</v>
      </c>
      <c r="T75" s="7">
        <v>4</v>
      </c>
    </row>
    <row r="76" spans="1:20" x14ac:dyDescent="0.25">
      <c r="A76" s="6">
        <v>43007</v>
      </c>
      <c r="B76" s="3">
        <v>2.14</v>
      </c>
      <c r="C76" s="3">
        <v>21.834</v>
      </c>
      <c r="D76" s="3">
        <v>23.974</v>
      </c>
      <c r="E76" s="3">
        <v>10.7</v>
      </c>
      <c r="F76" s="3">
        <v>109.17</v>
      </c>
      <c r="G76" s="3">
        <v>119.87</v>
      </c>
      <c r="H76" s="3">
        <v>1.0940000000000001</v>
      </c>
      <c r="I76" s="3">
        <v>16.71</v>
      </c>
      <c r="J76" s="3">
        <v>17.803999999999998</v>
      </c>
      <c r="K76" s="3">
        <v>5.47</v>
      </c>
      <c r="L76" s="3">
        <v>83.55</v>
      </c>
      <c r="M76" s="3">
        <v>89.02</v>
      </c>
      <c r="N76" s="3">
        <v>622.54999999999995</v>
      </c>
      <c r="O76" s="3">
        <v>621.53</v>
      </c>
      <c r="P76" s="3">
        <v>4554.5159999999996</v>
      </c>
      <c r="Q76" s="3">
        <v>4547.0536000000002</v>
      </c>
      <c r="R76" s="3">
        <v>0.16600000000000001</v>
      </c>
      <c r="S76" s="3">
        <v>1.69</v>
      </c>
      <c r="T76" s="7">
        <v>5</v>
      </c>
    </row>
    <row r="77" spans="1:20" x14ac:dyDescent="0.25">
      <c r="A77" s="6">
        <v>43000</v>
      </c>
      <c r="B77" s="3">
        <v>2.8159999999999998</v>
      </c>
      <c r="C77" s="3">
        <v>25.55</v>
      </c>
      <c r="D77" s="3">
        <v>28.366</v>
      </c>
      <c r="E77" s="3">
        <v>14.08</v>
      </c>
      <c r="F77" s="3">
        <v>127.75</v>
      </c>
      <c r="G77" s="3">
        <v>141.83000000000001</v>
      </c>
      <c r="H77" s="3">
        <v>1.4219999999999999</v>
      </c>
      <c r="I77" s="3">
        <v>21.922000000000001</v>
      </c>
      <c r="J77" s="3">
        <v>23.344000000000001</v>
      </c>
      <c r="K77" s="3">
        <v>7.11</v>
      </c>
      <c r="L77" s="3">
        <v>109.61</v>
      </c>
      <c r="M77" s="3">
        <v>116.72</v>
      </c>
      <c r="N77" s="3">
        <v>623.08000000000004</v>
      </c>
      <c r="O77" s="3">
        <v>623.29</v>
      </c>
      <c r="P77" s="3">
        <v>4558.3932000000004</v>
      </c>
      <c r="Q77" s="3">
        <v>4559.9296000000004</v>
      </c>
      <c r="R77" s="3">
        <v>0.22</v>
      </c>
      <c r="S77" s="3">
        <v>2</v>
      </c>
      <c r="T77" s="7">
        <v>5</v>
      </c>
    </row>
    <row r="78" spans="1:20" x14ac:dyDescent="0.25">
      <c r="A78" s="6">
        <v>42993</v>
      </c>
      <c r="B78" s="3">
        <v>5.35</v>
      </c>
      <c r="C78" s="3">
        <v>30.231999999999999</v>
      </c>
      <c r="D78" s="3">
        <v>35.582000000000001</v>
      </c>
      <c r="E78" s="3">
        <v>26.75</v>
      </c>
      <c r="F78" s="3">
        <v>151.16</v>
      </c>
      <c r="G78" s="3">
        <v>177.91</v>
      </c>
      <c r="H78" s="3">
        <v>1.7</v>
      </c>
      <c r="I78" s="3">
        <v>11.878</v>
      </c>
      <c r="J78" s="3">
        <v>13.577999999999999</v>
      </c>
      <c r="K78" s="3">
        <v>8.5</v>
      </c>
      <c r="L78" s="3">
        <v>59.39</v>
      </c>
      <c r="M78" s="3">
        <v>67.89</v>
      </c>
      <c r="N78" s="3">
        <v>627.20000000000005</v>
      </c>
      <c r="O78" s="3">
        <v>626.64</v>
      </c>
      <c r="P78" s="3">
        <v>4588.5348000000004</v>
      </c>
      <c r="Q78" s="3">
        <v>4584.4376000000002</v>
      </c>
      <c r="R78" s="3">
        <v>0.42599999999999999</v>
      </c>
      <c r="S78" s="3">
        <v>2.4039999999999999</v>
      </c>
      <c r="T78" s="7">
        <v>5</v>
      </c>
    </row>
    <row r="79" spans="1:20" x14ac:dyDescent="0.25">
      <c r="A79" s="6">
        <v>42986</v>
      </c>
      <c r="B79" s="3">
        <v>2.8039999999999998</v>
      </c>
      <c r="C79" s="3">
        <v>40.39</v>
      </c>
      <c r="D79" s="3">
        <v>43.194000000000003</v>
      </c>
      <c r="E79" s="3">
        <v>14.02</v>
      </c>
      <c r="F79" s="3">
        <v>201.95</v>
      </c>
      <c r="G79" s="3">
        <v>215.97</v>
      </c>
      <c r="H79" s="3">
        <v>1.044</v>
      </c>
      <c r="I79" s="3">
        <v>23.754000000000001</v>
      </c>
      <c r="J79" s="3">
        <v>24.797999999999998</v>
      </c>
      <c r="K79" s="3">
        <v>5.22</v>
      </c>
      <c r="L79" s="3">
        <v>118.77</v>
      </c>
      <c r="M79" s="3">
        <v>123.99</v>
      </c>
      <c r="N79" s="3">
        <v>620.02</v>
      </c>
      <c r="O79" s="3">
        <v>620.99</v>
      </c>
      <c r="P79" s="3">
        <v>4536.0065999999997</v>
      </c>
      <c r="Q79" s="3">
        <v>4543.1031999999996</v>
      </c>
      <c r="R79" s="3">
        <v>0.218</v>
      </c>
      <c r="S79" s="3">
        <v>3.1379999999999999</v>
      </c>
      <c r="T79" s="7">
        <v>5</v>
      </c>
    </row>
    <row r="80" spans="1:20" x14ac:dyDescent="0.25">
      <c r="A80" s="6">
        <v>42979</v>
      </c>
      <c r="B80" s="3">
        <v>6.2919999999999998</v>
      </c>
      <c r="C80" s="3">
        <v>21.28</v>
      </c>
      <c r="D80" s="3">
        <v>27.571999999999999</v>
      </c>
      <c r="E80" s="3">
        <v>31.46</v>
      </c>
      <c r="F80" s="3">
        <v>106.4</v>
      </c>
      <c r="G80" s="3">
        <v>137.86000000000001</v>
      </c>
      <c r="H80" s="3">
        <v>2.298</v>
      </c>
      <c r="I80" s="3">
        <v>9.1180000000000003</v>
      </c>
      <c r="J80" s="3">
        <v>11.416</v>
      </c>
      <c r="K80" s="3">
        <v>11.49</v>
      </c>
      <c r="L80" s="3">
        <v>45.59</v>
      </c>
      <c r="M80" s="3">
        <v>57.08</v>
      </c>
      <c r="N80" s="3">
        <v>616.83000000000004</v>
      </c>
      <c r="O80" s="3">
        <v>616.58000000000004</v>
      </c>
      <c r="P80" s="3">
        <v>4512.6686</v>
      </c>
      <c r="Q80" s="3">
        <v>4510.8397999999997</v>
      </c>
      <c r="R80" s="3">
        <v>0.48399999999999999</v>
      </c>
      <c r="S80" s="3">
        <v>1.6439999999999999</v>
      </c>
      <c r="T80" s="7">
        <v>5</v>
      </c>
    </row>
    <row r="81" spans="1:20" x14ac:dyDescent="0.25">
      <c r="A81" s="6">
        <v>42971</v>
      </c>
      <c r="B81" s="3">
        <v>12.217499999999999</v>
      </c>
      <c r="C81" s="3">
        <v>47.362499999999997</v>
      </c>
      <c r="D81" s="3">
        <v>59.58</v>
      </c>
      <c r="E81" s="3">
        <v>48.87</v>
      </c>
      <c r="F81" s="3">
        <v>189.45</v>
      </c>
      <c r="G81" s="3">
        <v>238.32</v>
      </c>
      <c r="H81" s="3">
        <v>3.2725</v>
      </c>
      <c r="I81" s="3">
        <v>17.03</v>
      </c>
      <c r="J81" s="3">
        <v>20.302499999999998</v>
      </c>
      <c r="K81" s="3">
        <v>13.09</v>
      </c>
      <c r="L81" s="3">
        <v>68.12</v>
      </c>
      <c r="M81" s="3">
        <v>81.209999999999994</v>
      </c>
      <c r="N81" s="3">
        <v>576.4375</v>
      </c>
      <c r="O81" s="3">
        <v>579.26250000000005</v>
      </c>
      <c r="P81" s="3">
        <v>4217.1610000000001</v>
      </c>
      <c r="Q81" s="3">
        <v>4237.8287499999997</v>
      </c>
      <c r="R81" s="3">
        <v>0.94499999999999995</v>
      </c>
      <c r="S81" s="3">
        <v>3.6749999999999998</v>
      </c>
      <c r="T81" s="7">
        <v>4</v>
      </c>
    </row>
    <row r="82" spans="1:20" x14ac:dyDescent="0.25">
      <c r="A82" s="6">
        <v>42965</v>
      </c>
      <c r="B82" s="3">
        <v>121.5</v>
      </c>
      <c r="C82" s="3">
        <v>251.58250000000001</v>
      </c>
      <c r="D82" s="3">
        <v>373.08249999999998</v>
      </c>
      <c r="E82" s="3">
        <v>486</v>
      </c>
      <c r="F82" s="3">
        <v>1006.33</v>
      </c>
      <c r="G82" s="3">
        <v>1492.33</v>
      </c>
      <c r="H82" s="3">
        <v>14.31</v>
      </c>
      <c r="I82" s="3">
        <v>66.222499999999997</v>
      </c>
      <c r="J82" s="3">
        <v>80.532499999999999</v>
      </c>
      <c r="K82" s="3">
        <v>57.24</v>
      </c>
      <c r="L82" s="3">
        <v>264.89</v>
      </c>
      <c r="M82" s="3">
        <v>322.13</v>
      </c>
      <c r="N82" s="3">
        <v>606.6875</v>
      </c>
      <c r="O82" s="3">
        <v>607.61249999999995</v>
      </c>
      <c r="P82" s="3">
        <v>4438.4669999999996</v>
      </c>
      <c r="Q82" s="3">
        <v>4445.2342500000004</v>
      </c>
      <c r="R82" s="3">
        <v>9.8550000000000004</v>
      </c>
      <c r="S82" s="3">
        <v>20.287500000000001</v>
      </c>
      <c r="T82" s="7">
        <v>4</v>
      </c>
    </row>
    <row r="83" spans="1:20" x14ac:dyDescent="0.25">
      <c r="A83" s="6">
        <v>42958</v>
      </c>
      <c r="B83" s="3">
        <v>659.86500000000001</v>
      </c>
      <c r="C83" s="3">
        <v>4012.99</v>
      </c>
      <c r="D83" s="3">
        <v>4672.8549999999996</v>
      </c>
      <c r="E83" s="3">
        <v>1319.73</v>
      </c>
      <c r="F83" s="3">
        <v>8025.98</v>
      </c>
      <c r="G83" s="3">
        <v>9345.7099999999991</v>
      </c>
      <c r="H83" s="3">
        <v>78.665000000000006</v>
      </c>
      <c r="I83" s="3">
        <v>1003.06</v>
      </c>
      <c r="J83" s="3">
        <v>1081.7249999999999</v>
      </c>
      <c r="K83" s="3">
        <v>157.33000000000001</v>
      </c>
      <c r="L83" s="3">
        <v>2006.12</v>
      </c>
      <c r="M83" s="3">
        <v>2163.4499999999998</v>
      </c>
      <c r="N83" s="3">
        <v>378.35</v>
      </c>
      <c r="O83" s="3">
        <v>378.52499999999998</v>
      </c>
      <c r="P83" s="3">
        <v>2767.9720000000002</v>
      </c>
      <c r="Q83" s="3">
        <v>2769.2525000000001</v>
      </c>
      <c r="R83" s="3">
        <v>54.42</v>
      </c>
      <c r="S83" s="3">
        <v>334.65499999999997</v>
      </c>
      <c r="T83" s="7">
        <v>2</v>
      </c>
    </row>
    <row r="85" spans="1:20" x14ac:dyDescent="0.25">
      <c r="A85" s="38" t="s">
        <v>49</v>
      </c>
      <c r="B85" s="38"/>
      <c r="C85" s="38"/>
      <c r="D85" s="38"/>
      <c r="E85" s="38"/>
      <c r="F85" s="38"/>
      <c r="G85" s="38"/>
      <c r="H85" s="38"/>
      <c r="I85" s="38"/>
      <c r="J85" s="38"/>
      <c r="K85" s="38"/>
      <c r="L85" s="38"/>
      <c r="M85" s="38"/>
      <c r="N85" s="38"/>
      <c r="O85" s="38"/>
      <c r="P85" s="38"/>
      <c r="Q85" s="38"/>
      <c r="R85" s="38"/>
      <c r="S85" s="38"/>
      <c r="T85" s="38"/>
    </row>
    <row r="86" spans="1:20" x14ac:dyDescent="0.25">
      <c r="A86" s="38"/>
      <c r="B86" s="38"/>
      <c r="C86" s="38"/>
      <c r="D86" s="38"/>
      <c r="E86" s="38"/>
      <c r="F86" s="38"/>
      <c r="G86" s="38"/>
      <c r="H86" s="38"/>
      <c r="I86" s="38"/>
      <c r="J86" s="38"/>
      <c r="K86" s="38"/>
      <c r="L86" s="38"/>
      <c r="M86" s="38"/>
      <c r="N86" s="38"/>
      <c r="O86" s="38"/>
      <c r="P86" s="38"/>
      <c r="Q86" s="38"/>
      <c r="R86" s="38"/>
      <c r="S86" s="38"/>
      <c r="T86" s="38"/>
    </row>
    <row r="87" spans="1:20" x14ac:dyDescent="0.25">
      <c r="A87" s="38"/>
      <c r="B87" s="38"/>
      <c r="C87" s="38"/>
      <c r="D87" s="38"/>
      <c r="E87" s="38"/>
      <c r="F87" s="38"/>
      <c r="G87" s="38"/>
      <c r="H87" s="38"/>
      <c r="I87" s="38"/>
      <c r="J87" s="38"/>
      <c r="K87" s="38"/>
      <c r="L87" s="38"/>
      <c r="M87" s="38"/>
      <c r="N87" s="38"/>
      <c r="O87" s="38"/>
      <c r="P87" s="38"/>
      <c r="Q87" s="38"/>
      <c r="R87" s="38"/>
      <c r="S87" s="38"/>
      <c r="T87" s="38"/>
    </row>
    <row r="88" spans="1:20" x14ac:dyDescent="0.25">
      <c r="A88" s="38"/>
      <c r="B88" s="38"/>
      <c r="C88" s="38"/>
      <c r="D88" s="38"/>
      <c r="E88" s="38"/>
      <c r="F88" s="38"/>
      <c r="G88" s="38"/>
      <c r="H88" s="38"/>
      <c r="I88" s="38"/>
      <c r="J88" s="38"/>
      <c r="K88" s="38"/>
      <c r="L88" s="38"/>
      <c r="M88" s="38"/>
      <c r="N88" s="38"/>
      <c r="O88" s="38"/>
      <c r="P88" s="38"/>
      <c r="Q88" s="38"/>
      <c r="R88" s="38"/>
      <c r="S88" s="38"/>
      <c r="T88" s="38"/>
    </row>
    <row r="89" spans="1:20" x14ac:dyDescent="0.25">
      <c r="A89" s="38"/>
      <c r="B89" s="38"/>
      <c r="C89" s="38"/>
      <c r="D89" s="38"/>
      <c r="E89" s="38"/>
      <c r="F89" s="38"/>
      <c r="G89" s="38"/>
      <c r="H89" s="38"/>
      <c r="I89" s="38"/>
      <c r="J89" s="38"/>
      <c r="K89" s="38"/>
      <c r="L89" s="38"/>
      <c r="M89" s="38"/>
      <c r="N89" s="38"/>
      <c r="O89" s="38"/>
      <c r="P89" s="38"/>
      <c r="Q89" s="38"/>
      <c r="R89" s="38"/>
      <c r="S89" s="38"/>
      <c r="T89" s="38"/>
    </row>
    <row r="90" spans="1:20" x14ac:dyDescent="0.25">
      <c r="A90" s="38"/>
      <c r="B90" s="38"/>
      <c r="C90" s="38"/>
      <c r="D90" s="38"/>
      <c r="E90" s="38"/>
      <c r="F90" s="38"/>
      <c r="G90" s="38"/>
      <c r="H90" s="38"/>
      <c r="I90" s="38"/>
      <c r="J90" s="38"/>
      <c r="K90" s="38"/>
      <c r="L90" s="38"/>
      <c r="M90" s="38"/>
      <c r="N90" s="38"/>
      <c r="O90" s="38"/>
      <c r="P90" s="38"/>
      <c r="Q90" s="38"/>
      <c r="R90" s="38"/>
      <c r="S90" s="38"/>
      <c r="T90" s="38"/>
    </row>
  </sheetData>
  <mergeCells count="9">
    <mergeCell ref="P2:Q2"/>
    <mergeCell ref="R2:S2"/>
    <mergeCell ref="A85:T90"/>
    <mergeCell ref="A1:I1"/>
    <mergeCell ref="B2:D2"/>
    <mergeCell ref="E2:G2"/>
    <mergeCell ref="H2:J2"/>
    <mergeCell ref="K2:M2"/>
    <mergeCell ref="N2:O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12C70-EBC8-4589-8CD4-E7DA2374EDCA}">
  <dimension ref="A1:L51"/>
  <sheetViews>
    <sheetView workbookViewId="0">
      <selection activeCell="O15" sqref="O15"/>
    </sheetView>
  </sheetViews>
  <sheetFormatPr defaultRowHeight="15" x14ac:dyDescent="0.25"/>
  <cols>
    <col min="1" max="1" width="28.140625" bestFit="1" customWidth="1"/>
  </cols>
  <sheetData>
    <row r="1" spans="1:9" x14ac:dyDescent="0.25">
      <c r="A1" s="37" t="s">
        <v>285</v>
      </c>
      <c r="B1" s="37"/>
      <c r="C1" s="37"/>
      <c r="D1" s="37"/>
      <c r="E1" s="37"/>
      <c r="F1" s="37"/>
      <c r="G1" s="37"/>
      <c r="H1" s="37"/>
      <c r="I1" s="37"/>
    </row>
    <row r="2" spans="1:9" x14ac:dyDescent="0.25">
      <c r="A2" s="1" t="s">
        <v>1</v>
      </c>
      <c r="B2" s="2">
        <v>43160</v>
      </c>
      <c r="C2" s="2">
        <v>42795</v>
      </c>
      <c r="D2" s="2">
        <v>42430</v>
      </c>
      <c r="E2" s="2">
        <v>42064</v>
      </c>
      <c r="F2" s="2">
        <v>41699</v>
      </c>
      <c r="G2" s="2">
        <v>41334</v>
      </c>
      <c r="H2" s="2">
        <v>40969</v>
      </c>
    </row>
    <row r="3" spans="1:9" x14ac:dyDescent="0.25">
      <c r="A3" t="s">
        <v>286</v>
      </c>
      <c r="B3" s="3"/>
      <c r="C3" s="3"/>
      <c r="D3" s="3"/>
      <c r="E3" s="3"/>
      <c r="F3" s="3"/>
      <c r="G3" s="3"/>
      <c r="H3" s="3"/>
    </row>
    <row r="4" spans="1:9" x14ac:dyDescent="0.25">
      <c r="A4" t="s">
        <v>287</v>
      </c>
      <c r="B4" s="3">
        <v>22.1419982509838</v>
      </c>
      <c r="C4" s="3">
        <v>16.280366213993599</v>
      </c>
      <c r="D4" s="3">
        <v>69.811780265152706</v>
      </c>
      <c r="E4" s="3">
        <v>101.553036437247</v>
      </c>
      <c r="F4" s="3">
        <v>111.402429149798</v>
      </c>
      <c r="G4" s="3">
        <v>107.24577861163201</v>
      </c>
      <c r="H4" s="3">
        <v>0</v>
      </c>
    </row>
    <row r="5" spans="1:9" x14ac:dyDescent="0.25">
      <c r="A5" t="s">
        <v>288</v>
      </c>
      <c r="B5" s="3">
        <v>22.141999999999999</v>
      </c>
      <c r="C5" s="3">
        <v>16.2804</v>
      </c>
      <c r="D5" s="3">
        <v>69.811780265152706</v>
      </c>
      <c r="E5" s="3">
        <v>101.553036437247</v>
      </c>
      <c r="F5" s="3">
        <v>111.402429149798</v>
      </c>
      <c r="G5" s="3">
        <v>107.24577861163201</v>
      </c>
      <c r="H5" s="3">
        <v>0</v>
      </c>
    </row>
    <row r="6" spans="1:9" x14ac:dyDescent="0.25">
      <c r="A6" t="s">
        <v>289</v>
      </c>
      <c r="B6" s="3">
        <v>31.535171622212498</v>
      </c>
      <c r="C6" s="3">
        <v>22.062500909712799</v>
      </c>
      <c r="D6" s="3">
        <v>118.890035805297</v>
      </c>
      <c r="E6" s="3">
        <v>152.14089068825899</v>
      </c>
      <c r="F6" s="3">
        <v>155.60809716599201</v>
      </c>
      <c r="G6" s="3">
        <v>149.89681050656699</v>
      </c>
      <c r="H6" s="3">
        <v>201.07317073170699</v>
      </c>
    </row>
    <row r="7" spans="1:9" x14ac:dyDescent="0.25">
      <c r="A7" t="s">
        <v>290</v>
      </c>
      <c r="B7" s="3">
        <v>3.5</v>
      </c>
      <c r="C7" s="3">
        <v>0</v>
      </c>
      <c r="D7" s="3">
        <v>43.613999999999997</v>
      </c>
      <c r="E7" s="3">
        <v>26</v>
      </c>
      <c r="F7" s="3">
        <v>35.137999999999998</v>
      </c>
      <c r="G7" s="3">
        <v>19.507000000000001</v>
      </c>
      <c r="H7" s="3">
        <v>4.4729999999999999</v>
      </c>
    </row>
    <row r="8" spans="1:9" x14ac:dyDescent="0.25">
      <c r="A8" t="s">
        <v>291</v>
      </c>
      <c r="B8" s="3">
        <v>3.5</v>
      </c>
      <c r="C8" s="3">
        <v>0</v>
      </c>
      <c r="D8" s="3">
        <v>43.613999999999997</v>
      </c>
      <c r="E8" s="3">
        <v>26</v>
      </c>
      <c r="F8" s="3">
        <v>35.137999999999998</v>
      </c>
      <c r="G8" s="3">
        <v>19.507000000000001</v>
      </c>
      <c r="H8" s="3">
        <v>4.4729999999999999</v>
      </c>
    </row>
    <row r="9" spans="1:9" x14ac:dyDescent="0.25">
      <c r="A9" t="s">
        <v>292</v>
      </c>
      <c r="B9" s="3">
        <v>138.37956383909099</v>
      </c>
      <c r="C9" s="3">
        <v>84.829628982722696</v>
      </c>
      <c r="D9" s="3">
        <v>723.044740492242</v>
      </c>
      <c r="E9" s="3">
        <v>628.80971659918998</v>
      </c>
      <c r="F9" s="3">
        <v>634.438866396761</v>
      </c>
      <c r="G9" s="3">
        <v>592.49155722326498</v>
      </c>
      <c r="H9" s="3">
        <v>495.35272045028103</v>
      </c>
    </row>
    <row r="10" spans="1:9" x14ac:dyDescent="0.25">
      <c r="A10" t="s">
        <v>293</v>
      </c>
      <c r="B10" s="3">
        <v>138.37960000000001</v>
      </c>
      <c r="C10" s="3">
        <v>84.829599999999999</v>
      </c>
      <c r="D10" s="3">
        <v>723.044740492242</v>
      </c>
      <c r="E10" s="3">
        <v>628.80971659918998</v>
      </c>
      <c r="F10" s="3">
        <v>634.438866396761</v>
      </c>
      <c r="G10" s="3">
        <v>592.49155722326498</v>
      </c>
      <c r="H10" s="3">
        <v>0</v>
      </c>
    </row>
    <row r="11" spans="1:9" x14ac:dyDescent="0.25">
      <c r="A11" t="s">
        <v>294</v>
      </c>
      <c r="B11" s="3">
        <v>12.249456622677799</v>
      </c>
      <c r="C11" s="3">
        <v>0.66164923150857702</v>
      </c>
      <c r="D11" s="3">
        <v>38.834710479118598</v>
      </c>
      <c r="E11" s="3">
        <v>40.558986423565202</v>
      </c>
      <c r="F11" s="3">
        <v>36.0980887125857</v>
      </c>
      <c r="G11" s="3">
        <v>34.460518384568999</v>
      </c>
      <c r="H11" s="3">
        <v>30.276031879738198</v>
      </c>
    </row>
    <row r="12" spans="1:9" x14ac:dyDescent="0.25">
      <c r="A12" t="s">
        <v>295</v>
      </c>
      <c r="B12" s="3">
        <v>15.807064747846299</v>
      </c>
      <c r="C12" s="3">
        <v>0</v>
      </c>
      <c r="D12" s="3">
        <v>62.473696895207802</v>
      </c>
      <c r="E12" s="3">
        <v>25.602385622478401</v>
      </c>
      <c r="F12" s="3">
        <v>31.541502522132301</v>
      </c>
      <c r="G12" s="3">
        <v>18.1890609145936</v>
      </c>
      <c r="H12" s="3"/>
    </row>
    <row r="13" spans="1:9" x14ac:dyDescent="0.25">
      <c r="A13" t="s">
        <v>296</v>
      </c>
      <c r="B13" s="3"/>
      <c r="C13" s="3"/>
      <c r="D13" s="3"/>
      <c r="E13" s="3"/>
      <c r="F13" s="3"/>
      <c r="G13" s="3"/>
      <c r="H13" s="3"/>
    </row>
    <row r="14" spans="1:9" x14ac:dyDescent="0.25">
      <c r="A14" t="s">
        <v>297</v>
      </c>
      <c r="B14" s="3">
        <v>5.9747593716362699</v>
      </c>
      <c r="C14" s="3">
        <v>5.22057705637563</v>
      </c>
      <c r="D14" s="3">
        <v>3.7908811107262399</v>
      </c>
      <c r="E14" s="3">
        <v>4.9227629591159703</v>
      </c>
      <c r="F14" s="3">
        <v>5.1242294173400804</v>
      </c>
      <c r="G14" s="3">
        <v>5.2784256526682798</v>
      </c>
      <c r="H14" s="3">
        <v>7.3123563986496096</v>
      </c>
    </row>
    <row r="15" spans="1:9" x14ac:dyDescent="0.25">
      <c r="A15" t="s">
        <v>298</v>
      </c>
      <c r="B15" s="3">
        <v>5.0009488506906701</v>
      </c>
      <c r="C15" s="3">
        <v>4.40411041491868</v>
      </c>
      <c r="D15" s="3">
        <v>2.66589396191294</v>
      </c>
      <c r="E15" s="3">
        <v>3.6431020089967201</v>
      </c>
      <c r="F15" s="3">
        <v>4.1388391738785701</v>
      </c>
      <c r="G15" s="3">
        <v>4.31272851617023</v>
      </c>
      <c r="H15" s="3">
        <v>6.4357100365782003</v>
      </c>
    </row>
    <row r="16" spans="1:9" x14ac:dyDescent="0.25">
      <c r="A16" t="s">
        <v>299</v>
      </c>
      <c r="B16" s="3">
        <v>3.4151253485762001</v>
      </c>
      <c r="C16" s="3">
        <v>2.6560694675894401</v>
      </c>
      <c r="D16" s="3">
        <v>1.3022813906266499</v>
      </c>
      <c r="E16" s="3">
        <v>2.29852296551483</v>
      </c>
      <c r="F16" s="3">
        <v>3.3122141386906701</v>
      </c>
      <c r="G16" s="3">
        <v>3.1376646091858098</v>
      </c>
      <c r="H16" s="3">
        <v>5.1325050477420602</v>
      </c>
    </row>
    <row r="17" spans="1:8" x14ac:dyDescent="0.25">
      <c r="A17" t="s">
        <v>300</v>
      </c>
      <c r="B17" s="3">
        <v>2.9967910503922899</v>
      </c>
      <c r="C17" s="3">
        <v>2.6384956043688002</v>
      </c>
      <c r="D17" s="3">
        <v>0.79654418295335205</v>
      </c>
      <c r="E17" s="3">
        <v>1.36626534798914</v>
      </c>
      <c r="F17" s="3">
        <v>2.1165681405553101</v>
      </c>
      <c r="G17" s="3">
        <v>2.05640911969122</v>
      </c>
      <c r="H17" s="3">
        <v>3.5785861832585</v>
      </c>
    </row>
    <row r="18" spans="1:8" x14ac:dyDescent="0.25">
      <c r="A18" t="s">
        <v>36</v>
      </c>
      <c r="B18" s="3">
        <v>3.9563216684412299</v>
      </c>
      <c r="C18" s="3">
        <v>3.4549622458257501</v>
      </c>
      <c r="D18" s="3">
        <v>1.92153133176665</v>
      </c>
      <c r="E18" s="3">
        <v>2.6459262981083902</v>
      </c>
      <c r="F18" s="3">
        <v>3.1019583840168199</v>
      </c>
      <c r="G18" s="3">
        <v>3.02210625618928</v>
      </c>
      <c r="H18" s="3">
        <v>4.4552325453299098</v>
      </c>
    </row>
    <row r="19" spans="1:8" x14ac:dyDescent="0.25">
      <c r="A19" t="s">
        <v>301</v>
      </c>
      <c r="B19" s="3"/>
      <c r="C19" s="3"/>
      <c r="D19" s="3"/>
      <c r="E19" s="3"/>
      <c r="F19" s="3"/>
      <c r="G19" s="3"/>
      <c r="H19" s="3"/>
    </row>
    <row r="20" spans="1:8" x14ac:dyDescent="0.25">
      <c r="A20" t="s">
        <v>302</v>
      </c>
      <c r="B20" s="3">
        <v>7.54764718352396</v>
      </c>
      <c r="C20" s="3">
        <v>6.8700407887157704</v>
      </c>
      <c r="D20" s="3">
        <v>2.1530313545249</v>
      </c>
      <c r="E20" s="3">
        <v>3.8175724328318599</v>
      </c>
      <c r="F20" s="3">
        <v>6.1665970662483103</v>
      </c>
      <c r="G20" s="3">
        <v>5.6338772557789598</v>
      </c>
      <c r="H20" s="3">
        <v>9.3385636116691906</v>
      </c>
    </row>
    <row r="21" spans="1:8" x14ac:dyDescent="0.25">
      <c r="A21" t="s">
        <v>303</v>
      </c>
      <c r="B21" s="3">
        <v>21.9130792304964</v>
      </c>
      <c r="C21" s="3">
        <v>22.452757579425299</v>
      </c>
      <c r="D21" s="3">
        <v>7.3051601485167996</v>
      </c>
      <c r="E21" s="3">
        <v>12.437824976668299</v>
      </c>
      <c r="F21" s="3">
        <v>18.5323165112979</v>
      </c>
      <c r="G21" s="3">
        <v>18.752339083958699</v>
      </c>
      <c r="H21" s="3">
        <v>32.604735193524803</v>
      </c>
    </row>
    <row r="22" spans="1:8" x14ac:dyDescent="0.25">
      <c r="A22" t="s">
        <v>304</v>
      </c>
      <c r="B22" s="3">
        <v>20.2928200142949</v>
      </c>
      <c r="C22" s="3">
        <v>17.752704442145301</v>
      </c>
      <c r="D22" s="3">
        <v>11.8414033096198</v>
      </c>
      <c r="E22" s="3">
        <v>17.488288458808501</v>
      </c>
      <c r="F22" s="3">
        <v>21.735710228958499</v>
      </c>
      <c r="G22" s="3">
        <v>21.602996737239799</v>
      </c>
      <c r="H22" s="3">
        <v>30.089054567788001</v>
      </c>
    </row>
    <row r="23" spans="1:8" x14ac:dyDescent="0.25">
      <c r="A23" t="s">
        <v>305</v>
      </c>
      <c r="B23" s="3">
        <v>2.5185763894135902</v>
      </c>
      <c r="C23" s="3">
        <v>2.60377192872348</v>
      </c>
      <c r="D23" s="3">
        <v>2.7029653854756601</v>
      </c>
      <c r="E23" s="3">
        <v>2.7941661833482998</v>
      </c>
      <c r="F23" s="3">
        <v>2.9134885610771901</v>
      </c>
      <c r="G23" s="3">
        <v>2.7396675116014499</v>
      </c>
      <c r="H23" s="3">
        <v>2.60956789453815</v>
      </c>
    </row>
    <row r="24" spans="1:8" x14ac:dyDescent="0.25">
      <c r="A24" t="s">
        <v>306</v>
      </c>
      <c r="B24" s="3">
        <v>670.00206742089199</v>
      </c>
      <c r="C24" s="3">
        <v>2030.35773787486</v>
      </c>
      <c r="D24" s="3">
        <v>1008.65606184103</v>
      </c>
      <c r="E24" s="3">
        <v>599.00936313791601</v>
      </c>
      <c r="F24" s="3">
        <v>690.51627284886297</v>
      </c>
      <c r="G24" s="3">
        <v>741.98316025820895</v>
      </c>
      <c r="H24" s="3">
        <v>694.63788622581603</v>
      </c>
    </row>
    <row r="25" spans="1:8" x14ac:dyDescent="0.25">
      <c r="A25" t="s">
        <v>307</v>
      </c>
      <c r="B25" s="3">
        <v>11.1651088255757</v>
      </c>
      <c r="C25" s="3">
        <v>12.367706090871099</v>
      </c>
      <c r="D25" s="3">
        <v>12.7669760438339</v>
      </c>
      <c r="E25" s="3">
        <v>12.557370845527499</v>
      </c>
      <c r="F25" s="3">
        <v>11.208913124894799</v>
      </c>
      <c r="G25" s="3">
        <v>9.4506463236766098</v>
      </c>
      <c r="H25" s="3">
        <v>9.2482718583961905</v>
      </c>
    </row>
    <row r="26" spans="1:8" x14ac:dyDescent="0.25">
      <c r="A26" t="s">
        <v>308</v>
      </c>
      <c r="B26" s="3">
        <v>9.5488181371746599</v>
      </c>
      <c r="C26" s="3">
        <v>9.5568475103210204</v>
      </c>
      <c r="D26" s="3">
        <v>8.1569462293525898</v>
      </c>
      <c r="E26" s="3">
        <v>8.6998968448237406</v>
      </c>
      <c r="F26" s="3">
        <v>9.0601890917599608</v>
      </c>
      <c r="G26" s="3">
        <v>8.9672405839574498</v>
      </c>
      <c r="H26" s="3">
        <v>8.8849240792929098</v>
      </c>
    </row>
    <row r="27" spans="1:8" x14ac:dyDescent="0.25">
      <c r="A27" t="s">
        <v>309</v>
      </c>
      <c r="B27" s="3">
        <v>8.4580986226925905</v>
      </c>
      <c r="C27" s="3">
        <v>11.0855267978745</v>
      </c>
      <c r="D27" s="3">
        <v>12.155436106530701</v>
      </c>
      <c r="E27" s="3">
        <v>10.759446183496401</v>
      </c>
      <c r="F27" s="3">
        <v>12.781956376420499</v>
      </c>
      <c r="G27" s="3">
        <v>12.562659190268</v>
      </c>
      <c r="H27" s="3"/>
    </row>
    <row r="28" spans="1:8" x14ac:dyDescent="0.25">
      <c r="A28" t="s">
        <v>310</v>
      </c>
      <c r="B28" s="3"/>
      <c r="C28" s="3"/>
      <c r="D28" s="3"/>
      <c r="E28" s="3"/>
      <c r="F28" s="3"/>
      <c r="G28" s="3"/>
      <c r="H28" s="3"/>
    </row>
    <row r="29" spans="1:8" x14ac:dyDescent="0.25">
      <c r="A29" t="s">
        <v>311</v>
      </c>
      <c r="B29" s="3">
        <v>0.10472500215570001</v>
      </c>
      <c r="C29" s="3">
        <v>0.104637015388185</v>
      </c>
      <c r="D29" s="3">
        <v>0.12259489910593301</v>
      </c>
      <c r="E29" s="3">
        <v>0.11494389161579301</v>
      </c>
      <c r="F29" s="3">
        <v>0.110372972337793</v>
      </c>
      <c r="G29" s="3">
        <v>0.11151702584951501</v>
      </c>
      <c r="H29" s="3">
        <v>0.112550202013609</v>
      </c>
    </row>
    <row r="30" spans="1:8" x14ac:dyDescent="0.25">
      <c r="A30" t="s">
        <v>312</v>
      </c>
      <c r="B30" s="3">
        <v>32.6911278431878</v>
      </c>
      <c r="C30" s="3">
        <v>29.512344271296701</v>
      </c>
      <c r="D30" s="3">
        <v>28.5893855167282</v>
      </c>
      <c r="E30" s="3">
        <v>29.066593994076499</v>
      </c>
      <c r="F30" s="3">
        <v>32.563371303979501</v>
      </c>
      <c r="G30" s="3">
        <v>38.621697130445902</v>
      </c>
      <c r="H30" s="3">
        <v>39.4668328946914</v>
      </c>
    </row>
    <row r="31" spans="1:8" x14ac:dyDescent="0.25">
      <c r="A31" t="s">
        <v>313</v>
      </c>
      <c r="B31" s="3">
        <v>0.54477443839096196</v>
      </c>
      <c r="C31" s="3">
        <v>0.179771275372408</v>
      </c>
      <c r="D31" s="3">
        <v>0.36186765123266101</v>
      </c>
      <c r="E31" s="3">
        <v>0.60933939010225802</v>
      </c>
      <c r="F31" s="3">
        <v>0.52859000482945795</v>
      </c>
      <c r="G31" s="3">
        <v>0.491924910900916</v>
      </c>
      <c r="H31" s="3">
        <v>0.52545363165139003</v>
      </c>
    </row>
    <row r="32" spans="1:8" x14ac:dyDescent="0.25">
      <c r="A32" t="s">
        <v>314</v>
      </c>
      <c r="B32" s="3">
        <v>4.4855604074320699</v>
      </c>
      <c r="C32" s="3">
        <v>3.51207854862874</v>
      </c>
      <c r="D32" s="3">
        <v>3.9070727724923402</v>
      </c>
      <c r="E32" s="3">
        <v>4.0229469435296297</v>
      </c>
      <c r="F32" s="3">
        <v>3.7484376040781</v>
      </c>
      <c r="G32" s="3">
        <v>4.6517771111411701</v>
      </c>
      <c r="H32" s="3">
        <v>5.4975658376630498</v>
      </c>
    </row>
    <row r="33" spans="1:12" x14ac:dyDescent="0.25">
      <c r="A33" t="s">
        <v>315</v>
      </c>
      <c r="B33" s="3"/>
      <c r="C33" s="3"/>
      <c r="D33" s="3"/>
      <c r="E33" s="3"/>
      <c r="F33" s="3"/>
      <c r="G33" s="3"/>
      <c r="H33" s="3"/>
    </row>
    <row r="34" spans="1:12" x14ac:dyDescent="0.25">
      <c r="A34" t="s">
        <v>316</v>
      </c>
      <c r="B34" s="3">
        <v>32.963552810598699</v>
      </c>
      <c r="C34" s="3">
        <v>14.3624497604622</v>
      </c>
      <c r="D34" s="3">
        <v>8.0434672401614709</v>
      </c>
      <c r="E34" s="3">
        <v>14.623056917875999</v>
      </c>
      <c r="F34" s="3">
        <v>17.171857777360898</v>
      </c>
      <c r="G34" s="3">
        <v>9.9003089130840394</v>
      </c>
      <c r="H34" s="3">
        <v>0</v>
      </c>
    </row>
    <row r="35" spans="1:12" x14ac:dyDescent="0.25">
      <c r="A35" t="s">
        <v>317</v>
      </c>
      <c r="B35" s="3">
        <v>52.171919820814999</v>
      </c>
      <c r="C35" s="3">
        <v>57.493195880258497</v>
      </c>
      <c r="D35" s="3">
        <v>-16.798768801240399</v>
      </c>
      <c r="E35" s="3">
        <v>10.116486382622201</v>
      </c>
      <c r="F35" s="3">
        <v>13.748969866351301</v>
      </c>
      <c r="G35" s="3">
        <v>-20.668444181670399</v>
      </c>
      <c r="H35" s="3">
        <v>0</v>
      </c>
    </row>
    <row r="36" spans="1:12" x14ac:dyDescent="0.25">
      <c r="A36" t="s">
        <v>318</v>
      </c>
      <c r="B36" s="3">
        <v>50.982573997111999</v>
      </c>
      <c r="C36" s="3">
        <v>88.929065919882405</v>
      </c>
      <c r="D36" s="3">
        <v>-20.9375893871808</v>
      </c>
      <c r="E36" s="3">
        <v>0.89386694954253998</v>
      </c>
      <c r="F36" s="3">
        <v>12.4474849800465</v>
      </c>
      <c r="G36" s="3">
        <v>-26.353084043329702</v>
      </c>
      <c r="H36" s="3">
        <v>0</v>
      </c>
    </row>
    <row r="37" spans="1:12" x14ac:dyDescent="0.25">
      <c r="A37" t="s">
        <v>319</v>
      </c>
      <c r="B37" s="3">
        <v>51.019385604202</v>
      </c>
      <c r="C37" s="3">
        <v>278.81743091644501</v>
      </c>
      <c r="D37" s="3">
        <v>-37.009750365896402</v>
      </c>
      <c r="E37" s="3">
        <v>-26.009700445366398</v>
      </c>
      <c r="F37" s="3">
        <v>20.5996505104387</v>
      </c>
      <c r="G37" s="3">
        <v>-36.846568468008002</v>
      </c>
      <c r="H37" s="3">
        <v>0</v>
      </c>
    </row>
    <row r="38" spans="1:12" x14ac:dyDescent="0.25">
      <c r="A38" t="s">
        <v>320</v>
      </c>
      <c r="B38" s="3">
        <v>36.004029385027401</v>
      </c>
      <c r="C38" s="3">
        <v>-76.679580526144306</v>
      </c>
      <c r="D38" s="3">
        <v>-31.255841563839599</v>
      </c>
      <c r="E38" s="3">
        <v>-8.8412728409239492</v>
      </c>
      <c r="F38" s="3">
        <v>3.8758173906478102</v>
      </c>
      <c r="G38" s="3"/>
      <c r="H38" s="3"/>
    </row>
    <row r="39" spans="1:12" x14ac:dyDescent="0.25">
      <c r="A39" t="s">
        <v>321</v>
      </c>
      <c r="B39" s="3"/>
      <c r="C39" s="3"/>
      <c r="D39" s="3"/>
      <c r="E39" s="3"/>
      <c r="F39" s="3"/>
      <c r="G39" s="3"/>
      <c r="H39" s="3"/>
    </row>
    <row r="40" spans="1:12" x14ac:dyDescent="0.25">
      <c r="A40" t="s">
        <v>322</v>
      </c>
      <c r="B40" s="3">
        <v>0.549919671537063</v>
      </c>
      <c r="C40" s="3">
        <v>1.2004770034574199</v>
      </c>
      <c r="D40" s="3">
        <v>0.97450647677090996</v>
      </c>
      <c r="E40" s="3">
        <v>1.1424631074712199</v>
      </c>
      <c r="F40" s="3">
        <v>0.629850471965408</v>
      </c>
      <c r="G40" s="3">
        <v>0.63019065817153797</v>
      </c>
      <c r="H40" s="3">
        <v>0</v>
      </c>
    </row>
    <row r="41" spans="1:12" x14ac:dyDescent="0.25">
      <c r="A41" t="s">
        <v>31</v>
      </c>
      <c r="B41" s="3">
        <v>1.6864902527758601</v>
      </c>
      <c r="C41" s="3">
        <v>1.4185038470811699</v>
      </c>
      <c r="D41" s="3">
        <v>1.4131018319448601</v>
      </c>
      <c r="E41" s="3">
        <v>1.4492896479894299</v>
      </c>
      <c r="F41" s="3">
        <v>1.4084609355907101</v>
      </c>
      <c r="G41" s="3">
        <v>1.39287507864409</v>
      </c>
      <c r="H41" s="3">
        <v>1.40393899618471</v>
      </c>
    </row>
    <row r="42" spans="1:12" x14ac:dyDescent="0.25">
      <c r="A42" t="s">
        <v>323</v>
      </c>
      <c r="B42" s="3">
        <v>1.67240368488372</v>
      </c>
      <c r="C42" s="3">
        <v>1.41505543265387</v>
      </c>
      <c r="D42" s="3">
        <v>1.41171355662759</v>
      </c>
      <c r="E42" s="3">
        <v>1.4403774021606699</v>
      </c>
      <c r="F42" s="3">
        <v>1.3995129062976699</v>
      </c>
      <c r="G42" s="3">
        <v>1.38603654313243</v>
      </c>
      <c r="H42" s="3">
        <v>1.39686978816872</v>
      </c>
    </row>
    <row r="43" spans="1:12" x14ac:dyDescent="0.25">
      <c r="A43" t="s">
        <v>324</v>
      </c>
      <c r="B43" s="3">
        <v>3.1535343271320002</v>
      </c>
      <c r="C43" s="3">
        <v>2.5194549484939399</v>
      </c>
      <c r="D43" s="3">
        <v>1.9550230161036299</v>
      </c>
      <c r="E43" s="3">
        <v>2.7094740369912702</v>
      </c>
      <c r="F43" s="3">
        <v>5.0069124423963096</v>
      </c>
      <c r="G43" s="3">
        <v>3.6702076291646599</v>
      </c>
      <c r="H43" s="3">
        <v>4.9383712399119597</v>
      </c>
    </row>
    <row r="44" spans="1:12" x14ac:dyDescent="0.25">
      <c r="A44" t="s">
        <v>325</v>
      </c>
      <c r="B44" s="3">
        <v>6.7630327314108299E-2</v>
      </c>
      <c r="C44" s="3"/>
      <c r="D44" s="3"/>
      <c r="E44" s="3"/>
      <c r="F44" s="3"/>
      <c r="G44" s="3"/>
      <c r="H44" s="3"/>
    </row>
    <row r="46" spans="1:12" x14ac:dyDescent="0.25">
      <c r="A46" s="38" t="s">
        <v>49</v>
      </c>
      <c r="B46" s="38"/>
      <c r="C46" s="38"/>
      <c r="D46" s="38"/>
      <c r="E46" s="38"/>
      <c r="F46" s="38"/>
      <c r="G46" s="38"/>
      <c r="H46" s="38"/>
      <c r="I46" s="38"/>
      <c r="J46" s="38"/>
      <c r="K46" s="38"/>
      <c r="L46" s="38"/>
    </row>
    <row r="47" spans="1:12" x14ac:dyDescent="0.25">
      <c r="A47" s="38"/>
      <c r="B47" s="38"/>
      <c r="C47" s="38"/>
      <c r="D47" s="38"/>
      <c r="E47" s="38"/>
      <c r="F47" s="38"/>
      <c r="G47" s="38"/>
      <c r="H47" s="38"/>
      <c r="I47" s="38"/>
      <c r="J47" s="38"/>
      <c r="K47" s="38"/>
      <c r="L47" s="38"/>
    </row>
    <row r="48" spans="1:12" x14ac:dyDescent="0.25">
      <c r="A48" s="38"/>
      <c r="B48" s="38"/>
      <c r="C48" s="38"/>
      <c r="D48" s="38"/>
      <c r="E48" s="38"/>
      <c r="F48" s="38"/>
      <c r="G48" s="38"/>
      <c r="H48" s="38"/>
      <c r="I48" s="38"/>
      <c r="J48" s="38"/>
      <c r="K48" s="38"/>
      <c r="L48" s="38"/>
    </row>
    <row r="49" spans="1:12" x14ac:dyDescent="0.25">
      <c r="A49" s="38"/>
      <c r="B49" s="38"/>
      <c r="C49" s="38"/>
      <c r="D49" s="38"/>
      <c r="E49" s="38"/>
      <c r="F49" s="38"/>
      <c r="G49" s="38"/>
      <c r="H49" s="38"/>
      <c r="I49" s="38"/>
      <c r="J49" s="38"/>
      <c r="K49" s="38"/>
      <c r="L49" s="38"/>
    </row>
    <row r="50" spans="1:12" x14ac:dyDescent="0.25">
      <c r="A50" s="38"/>
      <c r="B50" s="38"/>
      <c r="C50" s="38"/>
      <c r="D50" s="38"/>
      <c r="E50" s="38"/>
      <c r="F50" s="38"/>
      <c r="G50" s="38"/>
      <c r="H50" s="38"/>
      <c r="I50" s="38"/>
      <c r="J50" s="38"/>
      <c r="K50" s="38"/>
      <c r="L50" s="38"/>
    </row>
    <row r="51" spans="1:12" x14ac:dyDescent="0.25">
      <c r="A51" s="38"/>
      <c r="B51" s="38"/>
      <c r="C51" s="38"/>
      <c r="D51" s="38"/>
      <c r="E51" s="38"/>
      <c r="F51" s="38"/>
      <c r="G51" s="38"/>
      <c r="H51" s="38"/>
      <c r="I51" s="38"/>
      <c r="J51" s="38"/>
      <c r="K51" s="38"/>
      <c r="L51" s="38"/>
    </row>
  </sheetData>
  <mergeCells count="2">
    <mergeCell ref="A1:I1"/>
    <mergeCell ref="A46:L5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B2807-71E8-447F-83FC-809D015BC1D9}">
  <dimension ref="A1:J35"/>
  <sheetViews>
    <sheetView topLeftCell="A15" workbookViewId="0">
      <selection activeCell="O31" sqref="O31"/>
    </sheetView>
  </sheetViews>
  <sheetFormatPr defaultRowHeight="15" x14ac:dyDescent="0.25"/>
  <cols>
    <col min="1" max="1" width="38.140625" bestFit="1" customWidth="1"/>
  </cols>
  <sheetData>
    <row r="1" spans="1:9" x14ac:dyDescent="0.25">
      <c r="A1" s="37" t="s">
        <v>326</v>
      </c>
      <c r="B1" s="37"/>
      <c r="C1" s="37"/>
      <c r="D1" s="37"/>
      <c r="E1" s="37"/>
      <c r="F1" s="37"/>
      <c r="G1" s="37"/>
      <c r="H1" s="37"/>
      <c r="I1" s="37"/>
    </row>
    <row r="2" spans="1:9" x14ac:dyDescent="0.25">
      <c r="A2" s="1" t="s">
        <v>1</v>
      </c>
      <c r="B2" s="2">
        <v>43160</v>
      </c>
      <c r="C2" s="2">
        <v>42795</v>
      </c>
      <c r="D2" s="2">
        <v>42430</v>
      </c>
      <c r="E2" s="2">
        <v>42064</v>
      </c>
      <c r="F2" s="2">
        <v>41699</v>
      </c>
      <c r="G2" s="2">
        <v>41334</v>
      </c>
    </row>
    <row r="3" spans="1:9" x14ac:dyDescent="0.25">
      <c r="A3" t="s">
        <v>11</v>
      </c>
      <c r="B3" s="3"/>
      <c r="C3" s="3"/>
      <c r="D3" s="3"/>
      <c r="E3" s="3"/>
      <c r="F3" s="3"/>
      <c r="G3" s="3"/>
    </row>
    <row r="4" spans="1:9" x14ac:dyDescent="0.25">
      <c r="B4" s="3"/>
      <c r="C4" s="3"/>
      <c r="D4" s="3"/>
      <c r="E4" s="3"/>
      <c r="F4" s="3"/>
      <c r="G4" s="3"/>
    </row>
    <row r="5" spans="1:9" x14ac:dyDescent="0.25">
      <c r="A5" t="s">
        <v>327</v>
      </c>
      <c r="B5" s="3">
        <v>220.28700000000001</v>
      </c>
      <c r="C5" s="3">
        <v>-35.085399999999993</v>
      </c>
      <c r="D5" s="3">
        <v>89.015599999999992</v>
      </c>
      <c r="E5" s="3">
        <v>57.77000000000001</v>
      </c>
      <c r="F5" s="3">
        <v>91.627999999999986</v>
      </c>
      <c r="G5" s="3">
        <v>80.041000000000011</v>
      </c>
    </row>
    <row r="6" spans="1:9" x14ac:dyDescent="0.25">
      <c r="A6" t="s">
        <v>328</v>
      </c>
      <c r="B6" s="3">
        <v>6.7609999999999957</v>
      </c>
      <c r="C6" s="3">
        <v>0</v>
      </c>
      <c r="D6" s="3">
        <v>0</v>
      </c>
      <c r="E6" s="3">
        <v>1.0129999999999999</v>
      </c>
      <c r="F6" s="3">
        <v>2.4000000000000909E-2</v>
      </c>
      <c r="G6" s="3">
        <v>0</v>
      </c>
    </row>
    <row r="7" spans="1:9" x14ac:dyDescent="0.25">
      <c r="A7" t="s">
        <v>329</v>
      </c>
      <c r="B7" s="3">
        <v>4.4809999999999945</v>
      </c>
      <c r="C7" s="3">
        <v>62.502900000000004</v>
      </c>
      <c r="D7" s="3">
        <v>2.5100000000000122E-2</v>
      </c>
      <c r="E7" s="3">
        <v>0</v>
      </c>
      <c r="F7" s="3">
        <v>0</v>
      </c>
      <c r="G7" s="3">
        <v>0</v>
      </c>
    </row>
    <row r="8" spans="1:9" x14ac:dyDescent="0.25">
      <c r="A8" t="s">
        <v>330</v>
      </c>
      <c r="B8" s="3">
        <v>7.7819999999999991</v>
      </c>
      <c r="C8" s="3">
        <v>6.1471</v>
      </c>
      <c r="D8" s="3">
        <v>0</v>
      </c>
      <c r="E8" s="3">
        <v>8.6170000000000009</v>
      </c>
      <c r="F8" s="3">
        <v>0</v>
      </c>
      <c r="G8" s="3">
        <v>0</v>
      </c>
    </row>
    <row r="9" spans="1:9" x14ac:dyDescent="0.25">
      <c r="A9" t="s">
        <v>331</v>
      </c>
      <c r="B9" s="3">
        <v>0</v>
      </c>
      <c r="C9" s="3">
        <v>189.39899999999994</v>
      </c>
      <c r="D9" s="3">
        <v>4.6140000000000327</v>
      </c>
      <c r="E9" s="3">
        <v>195.39999999999998</v>
      </c>
      <c r="F9" s="3">
        <v>47.942999999999984</v>
      </c>
      <c r="G9" s="3">
        <v>0</v>
      </c>
    </row>
    <row r="10" spans="1:9" x14ac:dyDescent="0.25">
      <c r="A10" t="s">
        <v>332</v>
      </c>
      <c r="B10" s="3">
        <v>0</v>
      </c>
      <c r="C10" s="3">
        <v>38.045000000000002</v>
      </c>
      <c r="D10" s="3">
        <v>0</v>
      </c>
      <c r="E10" s="3">
        <v>0</v>
      </c>
      <c r="F10" s="3">
        <v>0</v>
      </c>
      <c r="G10" s="3">
        <v>0</v>
      </c>
    </row>
    <row r="11" spans="1:9" x14ac:dyDescent="0.25">
      <c r="A11" t="s">
        <v>333</v>
      </c>
      <c r="B11" s="3">
        <v>0</v>
      </c>
      <c r="C11" s="3">
        <v>0</v>
      </c>
      <c r="D11" s="3">
        <v>14.40379999999999</v>
      </c>
      <c r="E11" s="3">
        <v>0</v>
      </c>
      <c r="F11" s="3">
        <v>0</v>
      </c>
      <c r="G11" s="3">
        <v>0</v>
      </c>
    </row>
    <row r="12" spans="1:9" x14ac:dyDescent="0.25">
      <c r="A12" t="s">
        <v>284</v>
      </c>
      <c r="B12" s="3">
        <v>528.77699999999993</v>
      </c>
      <c r="C12" s="3">
        <v>0</v>
      </c>
      <c r="D12" s="3">
        <v>0</v>
      </c>
      <c r="E12" s="3">
        <v>0</v>
      </c>
      <c r="F12" s="3">
        <v>0</v>
      </c>
      <c r="G12" s="3">
        <v>235.98499999999996</v>
      </c>
    </row>
    <row r="13" spans="1:9" x14ac:dyDescent="0.25">
      <c r="A13" t="s">
        <v>334</v>
      </c>
      <c r="B13" s="3">
        <v>768.08799999999997</v>
      </c>
      <c r="C13" s="3">
        <v>261.00859999999994</v>
      </c>
      <c r="D13" s="3">
        <v>108.05850000000001</v>
      </c>
      <c r="E13" s="3">
        <v>262.79999999999995</v>
      </c>
      <c r="F13" s="3">
        <v>139.59499999999997</v>
      </c>
      <c r="G13" s="3">
        <v>316.02599999999995</v>
      </c>
    </row>
    <row r="14" spans="1:9" x14ac:dyDescent="0.25">
      <c r="B14" s="3"/>
      <c r="C14" s="3"/>
      <c r="D14" s="3"/>
      <c r="E14" s="3"/>
      <c r="F14" s="3"/>
      <c r="G14" s="3"/>
    </row>
    <row r="15" spans="1:9" x14ac:dyDescent="0.25">
      <c r="A15" t="s">
        <v>17</v>
      </c>
      <c r="B15" s="3"/>
      <c r="C15" s="3"/>
      <c r="D15" s="3"/>
      <c r="E15" s="3"/>
      <c r="F15" s="3"/>
      <c r="G15" s="3"/>
    </row>
    <row r="16" spans="1:9" x14ac:dyDescent="0.25">
      <c r="B16" s="3"/>
      <c r="C16" s="3"/>
      <c r="D16" s="3"/>
      <c r="E16" s="3"/>
      <c r="F16" s="3"/>
      <c r="G16" s="3"/>
    </row>
    <row r="17" spans="1:10" x14ac:dyDescent="0.25">
      <c r="A17" t="s">
        <v>335</v>
      </c>
      <c r="B17" s="3">
        <v>365.37</v>
      </c>
      <c r="C17" s="3">
        <v>0</v>
      </c>
      <c r="D17" s="3">
        <v>31.207800000000052</v>
      </c>
      <c r="E17" s="3">
        <v>84.864999999999952</v>
      </c>
      <c r="F17" s="3">
        <v>48.324999999999996</v>
      </c>
      <c r="G17" s="3">
        <v>54.264000000000003</v>
      </c>
    </row>
    <row r="18" spans="1:10" x14ac:dyDescent="0.25">
      <c r="A18" t="s">
        <v>336</v>
      </c>
      <c r="B18" s="3">
        <v>0</v>
      </c>
      <c r="C18" s="3">
        <v>0</v>
      </c>
      <c r="D18" s="3">
        <v>0</v>
      </c>
      <c r="E18" s="3">
        <v>0</v>
      </c>
      <c r="F18" s="3">
        <v>15.154999999999998</v>
      </c>
      <c r="G18" s="3">
        <v>0</v>
      </c>
    </row>
    <row r="19" spans="1:10" x14ac:dyDescent="0.25">
      <c r="A19" t="s">
        <v>337</v>
      </c>
      <c r="B19" s="3">
        <v>62.466999999999985</v>
      </c>
      <c r="C19" s="3">
        <v>0</v>
      </c>
      <c r="D19" s="3">
        <v>0</v>
      </c>
      <c r="E19" s="3">
        <v>0</v>
      </c>
      <c r="F19" s="3">
        <v>0</v>
      </c>
      <c r="G19" s="3">
        <v>37.904999999999973</v>
      </c>
    </row>
    <row r="20" spans="1:10" x14ac:dyDescent="0.25">
      <c r="A20" t="s">
        <v>338</v>
      </c>
      <c r="B20" s="3">
        <v>28.715000000000003</v>
      </c>
      <c r="C20" s="3">
        <v>0</v>
      </c>
      <c r="D20" s="3">
        <v>0</v>
      </c>
      <c r="E20" s="3">
        <v>0</v>
      </c>
      <c r="F20" s="3">
        <v>5</v>
      </c>
      <c r="G20" s="3">
        <v>0</v>
      </c>
    </row>
    <row r="21" spans="1:10" x14ac:dyDescent="0.25">
      <c r="A21" t="s">
        <v>339</v>
      </c>
      <c r="B21" s="3">
        <v>0</v>
      </c>
      <c r="C21" s="3">
        <v>0</v>
      </c>
      <c r="D21" s="3">
        <v>7.2601000000000013</v>
      </c>
      <c r="E21" s="3">
        <v>0</v>
      </c>
      <c r="F21" s="3">
        <v>0</v>
      </c>
      <c r="G21" s="3">
        <v>0</v>
      </c>
    </row>
    <row r="22" spans="1:10" x14ac:dyDescent="0.25">
      <c r="A22" t="s">
        <v>340</v>
      </c>
      <c r="B22" s="3">
        <v>0</v>
      </c>
      <c r="C22" s="3">
        <v>86.824100000000001</v>
      </c>
      <c r="D22" s="3">
        <v>1.6128999999999998</v>
      </c>
      <c r="E22" s="3">
        <v>0</v>
      </c>
      <c r="F22" s="3">
        <v>0</v>
      </c>
      <c r="G22" s="3">
        <v>1.3330000000000002</v>
      </c>
    </row>
    <row r="23" spans="1:10" x14ac:dyDescent="0.25">
      <c r="A23" t="s">
        <v>341</v>
      </c>
      <c r="B23" s="3">
        <v>14.637</v>
      </c>
      <c r="C23" s="3">
        <v>0</v>
      </c>
      <c r="D23" s="3">
        <v>27.0411</v>
      </c>
      <c r="E23" s="3">
        <v>16.055</v>
      </c>
      <c r="F23" s="3">
        <v>21.698</v>
      </c>
      <c r="G23" s="3">
        <v>10.397</v>
      </c>
    </row>
    <row r="24" spans="1:10" x14ac:dyDescent="0.25">
      <c r="A24" t="s">
        <v>342</v>
      </c>
      <c r="B24" s="3">
        <v>0</v>
      </c>
      <c r="C24" s="3">
        <v>0</v>
      </c>
      <c r="D24" s="3">
        <v>0.1217</v>
      </c>
      <c r="E24" s="3">
        <v>0</v>
      </c>
      <c r="F24" s="3">
        <v>0</v>
      </c>
      <c r="G24" s="3">
        <v>0</v>
      </c>
    </row>
    <row r="25" spans="1:10" x14ac:dyDescent="0.25">
      <c r="A25" t="s">
        <v>343</v>
      </c>
      <c r="B25" s="3">
        <v>2.9790000000000001</v>
      </c>
      <c r="C25" s="3">
        <v>0</v>
      </c>
      <c r="D25" s="3">
        <v>3.9316</v>
      </c>
      <c r="E25" s="3">
        <v>0</v>
      </c>
      <c r="F25" s="3">
        <v>0.91100000000000003</v>
      </c>
      <c r="G25" s="3">
        <v>1.6870000000000001</v>
      </c>
    </row>
    <row r="26" spans="1:10" x14ac:dyDescent="0.25">
      <c r="A26" t="s">
        <v>344</v>
      </c>
      <c r="B26" s="3">
        <v>293.91999999999996</v>
      </c>
      <c r="C26" s="3">
        <v>80.161800000000028</v>
      </c>
      <c r="D26" s="3">
        <v>0</v>
      </c>
      <c r="E26" s="3">
        <v>87.654999999999973</v>
      </c>
      <c r="F26" s="3">
        <v>31.906000000000006</v>
      </c>
      <c r="G26" s="3">
        <v>210.44</v>
      </c>
    </row>
    <row r="27" spans="1:10" x14ac:dyDescent="0.25">
      <c r="A27" t="s">
        <v>284</v>
      </c>
      <c r="B27" s="3">
        <v>0</v>
      </c>
      <c r="C27" s="3">
        <v>94.022699999999929</v>
      </c>
      <c r="D27" s="3">
        <v>36.883299999999949</v>
      </c>
      <c r="E27" s="3">
        <v>74.225000000000023</v>
      </c>
      <c r="F27" s="3">
        <v>16.599999999999966</v>
      </c>
      <c r="G27" s="3">
        <v>0</v>
      </c>
    </row>
    <row r="28" spans="1:10" x14ac:dyDescent="0.25">
      <c r="A28" t="s">
        <v>334</v>
      </c>
      <c r="B28" s="3">
        <v>768.08799999999997</v>
      </c>
      <c r="C28" s="3">
        <v>261.00859999999994</v>
      </c>
      <c r="D28" s="3">
        <v>108.05850000000001</v>
      </c>
      <c r="E28" s="3">
        <v>262.79999999999995</v>
      </c>
      <c r="F28" s="3">
        <v>139.59499999999997</v>
      </c>
      <c r="G28" s="3">
        <v>316.02599999999995</v>
      </c>
    </row>
    <row r="30" spans="1:10" x14ac:dyDescent="0.25">
      <c r="A30" s="38" t="s">
        <v>49</v>
      </c>
      <c r="B30" s="38"/>
      <c r="C30" s="38"/>
      <c r="D30" s="38"/>
      <c r="E30" s="38"/>
      <c r="F30" s="38"/>
      <c r="G30" s="38"/>
      <c r="H30" s="38"/>
      <c r="I30" s="38"/>
      <c r="J30" s="38"/>
    </row>
    <row r="31" spans="1:10" x14ac:dyDescent="0.25">
      <c r="A31" s="38"/>
      <c r="B31" s="38"/>
      <c r="C31" s="38"/>
      <c r="D31" s="38"/>
      <c r="E31" s="38"/>
      <c r="F31" s="38"/>
      <c r="G31" s="38"/>
      <c r="H31" s="38"/>
      <c r="I31" s="38"/>
      <c r="J31" s="38"/>
    </row>
    <row r="32" spans="1:10" x14ac:dyDescent="0.25">
      <c r="A32" s="38"/>
      <c r="B32" s="38"/>
      <c r="C32" s="38"/>
      <c r="D32" s="38"/>
      <c r="E32" s="38"/>
      <c r="F32" s="38"/>
      <c r="G32" s="38"/>
      <c r="H32" s="38"/>
      <c r="I32" s="38"/>
      <c r="J32" s="38"/>
    </row>
    <row r="33" spans="1:10" x14ac:dyDescent="0.25">
      <c r="A33" s="38"/>
      <c r="B33" s="38"/>
      <c r="C33" s="38"/>
      <c r="D33" s="38"/>
      <c r="E33" s="38"/>
      <c r="F33" s="38"/>
      <c r="G33" s="38"/>
      <c r="H33" s="38"/>
      <c r="I33" s="38"/>
      <c r="J33" s="38"/>
    </row>
    <row r="34" spans="1:10" x14ac:dyDescent="0.25">
      <c r="A34" s="38"/>
      <c r="B34" s="38"/>
      <c r="C34" s="38"/>
      <c r="D34" s="38"/>
      <c r="E34" s="38"/>
      <c r="F34" s="38"/>
      <c r="G34" s="38"/>
      <c r="H34" s="38"/>
      <c r="I34" s="38"/>
      <c r="J34" s="38"/>
    </row>
    <row r="35" spans="1:10" x14ac:dyDescent="0.25">
      <c r="A35" s="38"/>
      <c r="B35" s="38"/>
      <c r="C35" s="38"/>
      <c r="D35" s="38"/>
      <c r="E35" s="38"/>
      <c r="F35" s="38"/>
      <c r="G35" s="38"/>
      <c r="H35" s="38"/>
      <c r="I35" s="38"/>
      <c r="J35" s="38"/>
    </row>
  </sheetData>
  <mergeCells count="2">
    <mergeCell ref="A1:I1"/>
    <mergeCell ref="A30:J3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AE178-4DB3-4984-A04B-9EA8F701C61A}">
  <dimension ref="A1:O251"/>
  <sheetViews>
    <sheetView workbookViewId="0">
      <selection activeCell="J2" sqref="J2"/>
    </sheetView>
  </sheetViews>
  <sheetFormatPr defaultRowHeight="15" x14ac:dyDescent="0.25"/>
  <cols>
    <col min="2" max="2" width="73.140625" bestFit="1" customWidth="1"/>
  </cols>
  <sheetData>
    <row r="1" spans="1:15" x14ac:dyDescent="0.25">
      <c r="A1" s="37" t="s">
        <v>345</v>
      </c>
      <c r="B1" s="37"/>
      <c r="C1" s="37"/>
      <c r="D1" s="37"/>
      <c r="E1" s="37"/>
      <c r="F1" s="37"/>
      <c r="G1" s="37"/>
      <c r="H1" s="37"/>
      <c r="I1" s="37"/>
    </row>
    <row r="2" spans="1:15" x14ac:dyDescent="0.25">
      <c r="A2" s="1" t="s">
        <v>346</v>
      </c>
      <c r="B2" s="1" t="s">
        <v>347</v>
      </c>
      <c r="C2" s="1" t="s">
        <v>348</v>
      </c>
      <c r="D2" s="1" t="s">
        <v>349</v>
      </c>
      <c r="E2" s="1" t="s">
        <v>350</v>
      </c>
      <c r="F2" s="1" t="s">
        <v>351</v>
      </c>
      <c r="G2" s="1" t="s">
        <v>278</v>
      </c>
      <c r="H2" s="1" t="s">
        <v>352</v>
      </c>
      <c r="I2" s="1" t="s">
        <v>353</v>
      </c>
      <c r="J2" s="1" t="s">
        <v>284</v>
      </c>
      <c r="K2" s="1" t="s">
        <v>354</v>
      </c>
      <c r="L2" s="1" t="s">
        <v>355</v>
      </c>
      <c r="M2" s="1" t="s">
        <v>356</v>
      </c>
      <c r="N2" s="1" t="s">
        <v>357</v>
      </c>
      <c r="O2" s="1" t="s">
        <v>334</v>
      </c>
    </row>
    <row r="3" spans="1:15" x14ac:dyDescent="0.25">
      <c r="A3">
        <v>201803</v>
      </c>
      <c r="B3" t="s">
        <v>358</v>
      </c>
      <c r="D3" s="3"/>
      <c r="E3" s="3"/>
      <c r="F3" s="3">
        <v>5</v>
      </c>
      <c r="G3" s="3">
        <v>9</v>
      </c>
      <c r="H3" s="3"/>
      <c r="I3" s="3"/>
      <c r="J3" s="3"/>
      <c r="K3" s="3"/>
      <c r="L3" s="3"/>
      <c r="M3" s="3"/>
      <c r="N3" s="3"/>
      <c r="O3" s="3">
        <v>14</v>
      </c>
    </row>
    <row r="4" spans="1:15" x14ac:dyDescent="0.25">
      <c r="A4">
        <v>201803</v>
      </c>
      <c r="B4" t="s">
        <v>359</v>
      </c>
      <c r="D4" s="3">
        <v>2.6890000000000001</v>
      </c>
      <c r="E4" s="3"/>
      <c r="F4" s="3"/>
      <c r="G4" s="3">
        <v>8.0000000000000002E-3</v>
      </c>
      <c r="H4" s="3"/>
      <c r="I4" s="3"/>
      <c r="J4" s="3"/>
      <c r="K4" s="3"/>
      <c r="L4" s="3"/>
      <c r="M4" s="3"/>
      <c r="N4" s="3"/>
      <c r="O4" s="3">
        <v>2.6970000000000001</v>
      </c>
    </row>
    <row r="5" spans="1:15" x14ac:dyDescent="0.25">
      <c r="A5">
        <v>201803</v>
      </c>
      <c r="B5" t="s">
        <v>360</v>
      </c>
      <c r="D5" s="3">
        <v>5.9729999999999999</v>
      </c>
      <c r="E5" s="3"/>
      <c r="F5" s="3">
        <v>1.206</v>
      </c>
      <c r="G5" s="3">
        <v>9.8000000000000004E-2</v>
      </c>
      <c r="H5" s="3"/>
      <c r="I5" s="3"/>
      <c r="J5" s="3"/>
      <c r="K5" s="3"/>
      <c r="L5" s="3"/>
      <c r="M5" s="3"/>
      <c r="N5" s="3">
        <v>1.403</v>
      </c>
      <c r="O5" s="3">
        <v>8.68</v>
      </c>
    </row>
    <row r="6" spans="1:15" x14ac:dyDescent="0.25">
      <c r="A6">
        <v>201803</v>
      </c>
      <c r="B6" t="s">
        <v>361</v>
      </c>
      <c r="D6" s="3">
        <v>8.2360000000000007</v>
      </c>
      <c r="E6" s="3"/>
      <c r="F6" s="3"/>
      <c r="G6" s="3"/>
      <c r="H6" s="3"/>
      <c r="I6" s="3"/>
      <c r="J6" s="3"/>
      <c r="K6" s="3"/>
      <c r="L6" s="3"/>
      <c r="M6" s="3"/>
      <c r="N6" s="3"/>
      <c r="O6" s="3">
        <v>8.2360000000000007</v>
      </c>
    </row>
    <row r="7" spans="1:15" x14ac:dyDescent="0.25">
      <c r="A7">
        <v>201803</v>
      </c>
      <c r="B7" t="s">
        <v>362</v>
      </c>
      <c r="D7" s="3">
        <v>3.2360000000000002</v>
      </c>
      <c r="E7" s="3"/>
      <c r="F7" s="3"/>
      <c r="G7" s="3"/>
      <c r="H7" s="3"/>
      <c r="I7" s="3"/>
      <c r="J7" s="3"/>
      <c r="K7" s="3"/>
      <c r="L7" s="3"/>
      <c r="M7" s="3"/>
      <c r="N7" s="3"/>
      <c r="O7" s="3">
        <v>3.2360000000000002</v>
      </c>
    </row>
    <row r="8" spans="1:15" x14ac:dyDescent="0.25">
      <c r="A8">
        <v>201803</v>
      </c>
      <c r="B8" t="s">
        <v>363</v>
      </c>
      <c r="D8" s="3"/>
      <c r="E8" s="3"/>
      <c r="F8" s="3"/>
      <c r="G8" s="3">
        <v>1.0999999999999999E-2</v>
      </c>
      <c r="H8" s="3"/>
      <c r="I8" s="3"/>
      <c r="J8" s="3"/>
      <c r="K8" s="3"/>
      <c r="L8" s="3"/>
      <c r="M8" s="3"/>
      <c r="N8" s="3"/>
      <c r="O8" s="3">
        <v>1.0999999999999999E-2</v>
      </c>
    </row>
    <row r="9" spans="1:15" x14ac:dyDescent="0.25">
      <c r="A9">
        <v>201803</v>
      </c>
      <c r="B9" t="s">
        <v>364</v>
      </c>
      <c r="D9" s="3">
        <v>2.3E-2</v>
      </c>
      <c r="E9" s="3"/>
      <c r="F9" s="3"/>
      <c r="G9" s="3"/>
      <c r="H9" s="3"/>
      <c r="I9" s="3"/>
      <c r="J9" s="3"/>
      <c r="K9" s="3"/>
      <c r="L9" s="3"/>
      <c r="M9" s="3"/>
      <c r="N9" s="3">
        <v>2</v>
      </c>
      <c r="O9" s="3">
        <v>2.0230000000000001</v>
      </c>
    </row>
    <row r="10" spans="1:15" x14ac:dyDescent="0.25">
      <c r="A10">
        <v>201803</v>
      </c>
      <c r="B10" t="s">
        <v>365</v>
      </c>
      <c r="D10" s="3">
        <v>6.0090000000000003</v>
      </c>
      <c r="E10" s="3"/>
      <c r="F10" s="3"/>
      <c r="G10" s="3"/>
      <c r="H10" s="3"/>
      <c r="I10" s="3"/>
      <c r="J10" s="3"/>
      <c r="K10" s="3"/>
      <c r="L10" s="3"/>
      <c r="M10" s="3"/>
      <c r="N10" s="3"/>
      <c r="O10" s="3">
        <v>6.0090000000000003</v>
      </c>
    </row>
    <row r="11" spans="1:15" x14ac:dyDescent="0.25">
      <c r="A11">
        <v>201803</v>
      </c>
      <c r="B11" t="s">
        <v>366</v>
      </c>
      <c r="D11" s="3">
        <v>0.89300000000000002</v>
      </c>
      <c r="E11" s="3"/>
      <c r="F11" s="3">
        <v>0.13</v>
      </c>
      <c r="G11" s="3"/>
      <c r="H11" s="3"/>
      <c r="I11" s="3"/>
      <c r="J11" s="3"/>
      <c r="K11" s="3"/>
      <c r="L11" s="3"/>
      <c r="M11" s="3"/>
      <c r="N11" s="3">
        <v>1.6E-2</v>
      </c>
      <c r="O11" s="3">
        <v>1.0229999999999999</v>
      </c>
    </row>
    <row r="12" spans="1:15" x14ac:dyDescent="0.25">
      <c r="A12">
        <v>201803</v>
      </c>
      <c r="B12" t="s">
        <v>367</v>
      </c>
      <c r="D12" s="3">
        <v>0.215</v>
      </c>
      <c r="E12" s="3"/>
      <c r="F12" s="3"/>
      <c r="G12" s="3"/>
      <c r="H12" s="3"/>
      <c r="I12" s="3"/>
      <c r="J12" s="3"/>
      <c r="K12" s="3"/>
      <c r="L12" s="3"/>
      <c r="M12" s="3"/>
      <c r="N12" s="3"/>
      <c r="O12" s="3">
        <v>0.215</v>
      </c>
    </row>
    <row r="13" spans="1:15" x14ac:dyDescent="0.25">
      <c r="A13">
        <v>201803</v>
      </c>
      <c r="B13" t="s">
        <v>368</v>
      </c>
      <c r="D13" s="3"/>
      <c r="E13" s="3"/>
      <c r="F13" s="3">
        <v>0.68500000000000005</v>
      </c>
      <c r="G13" s="3"/>
      <c r="H13" s="3"/>
      <c r="I13" s="3"/>
      <c r="J13" s="3"/>
      <c r="K13" s="3"/>
      <c r="L13" s="3"/>
      <c r="M13" s="3"/>
      <c r="N13" s="3"/>
      <c r="O13" s="3">
        <v>0.68500000000000005</v>
      </c>
    </row>
    <row r="14" spans="1:15" x14ac:dyDescent="0.25">
      <c r="A14">
        <v>201803</v>
      </c>
      <c r="B14" t="s">
        <v>369</v>
      </c>
      <c r="D14" s="3">
        <v>1.478</v>
      </c>
      <c r="E14" s="3"/>
      <c r="F14" s="3"/>
      <c r="G14" s="3"/>
      <c r="H14" s="3"/>
      <c r="I14" s="3"/>
      <c r="J14" s="3"/>
      <c r="K14" s="3"/>
      <c r="L14" s="3"/>
      <c r="M14" s="3"/>
      <c r="N14" s="3">
        <v>22.52</v>
      </c>
      <c r="O14" s="3">
        <v>23.998000000000001</v>
      </c>
    </row>
    <row r="15" spans="1:15" x14ac:dyDescent="0.25">
      <c r="A15">
        <v>201803</v>
      </c>
      <c r="B15" t="s">
        <v>370</v>
      </c>
      <c r="D15" s="3">
        <v>3.2080000000000002</v>
      </c>
      <c r="E15" s="3"/>
      <c r="F15" s="3">
        <v>1.1499999999999999</v>
      </c>
      <c r="G15" s="3">
        <v>0.46500000000000002</v>
      </c>
      <c r="H15" s="3"/>
      <c r="I15" s="3"/>
      <c r="J15" s="3"/>
      <c r="K15" s="3"/>
      <c r="L15" s="3"/>
      <c r="M15" s="3"/>
      <c r="N15" s="3">
        <v>7.6989999999999998</v>
      </c>
      <c r="O15" s="3">
        <v>4.8230000000000004</v>
      </c>
    </row>
    <row r="16" spans="1:15" x14ac:dyDescent="0.25">
      <c r="A16">
        <v>201803</v>
      </c>
      <c r="B16" t="s">
        <v>371</v>
      </c>
      <c r="D16" s="3"/>
      <c r="E16" s="3"/>
      <c r="F16" s="3"/>
      <c r="G16" s="3"/>
      <c r="H16" s="3">
        <v>6.57</v>
      </c>
      <c r="I16" s="3"/>
      <c r="J16" s="3"/>
      <c r="K16" s="3"/>
      <c r="L16" s="3"/>
      <c r="M16" s="3"/>
      <c r="N16" s="3"/>
      <c r="O16" s="3">
        <v>6.57</v>
      </c>
    </row>
    <row r="17" spans="1:15" x14ac:dyDescent="0.25">
      <c r="A17">
        <v>201803</v>
      </c>
      <c r="B17" t="s">
        <v>372</v>
      </c>
      <c r="D17" s="3">
        <v>0.70299999999999996</v>
      </c>
      <c r="E17" s="3"/>
      <c r="F17" s="3">
        <v>0.223</v>
      </c>
      <c r="G17" s="3"/>
      <c r="H17" s="3"/>
      <c r="I17" s="3"/>
      <c r="J17" s="3"/>
      <c r="K17" s="3"/>
      <c r="L17" s="3"/>
      <c r="M17" s="3"/>
      <c r="N17" s="3"/>
      <c r="O17" s="3">
        <v>0.92600000000000005</v>
      </c>
    </row>
    <row r="18" spans="1:15" x14ac:dyDescent="0.25">
      <c r="A18">
        <v>201803</v>
      </c>
      <c r="B18" t="s">
        <v>373</v>
      </c>
      <c r="D18" s="3">
        <v>0.9</v>
      </c>
      <c r="E18" s="3"/>
      <c r="F18" s="3"/>
      <c r="G18" s="3"/>
      <c r="H18" s="3"/>
      <c r="I18" s="3"/>
      <c r="J18" s="3"/>
      <c r="K18" s="3"/>
      <c r="L18" s="3"/>
      <c r="M18" s="3"/>
      <c r="N18" s="3">
        <v>0.38400000000000001</v>
      </c>
      <c r="O18" s="3">
        <v>1.284</v>
      </c>
    </row>
    <row r="19" spans="1:15" x14ac:dyDescent="0.25">
      <c r="A19">
        <v>201803</v>
      </c>
      <c r="B19" t="s">
        <v>374</v>
      </c>
      <c r="D19" s="3"/>
      <c r="E19" s="3"/>
      <c r="F19" s="3"/>
      <c r="G19" s="3"/>
      <c r="H19" s="3"/>
      <c r="I19" s="3"/>
      <c r="J19" s="3"/>
      <c r="K19" s="3"/>
      <c r="L19" s="3"/>
      <c r="M19" s="3"/>
      <c r="N19" s="3">
        <v>15.696</v>
      </c>
      <c r="O19" s="3">
        <v>15.696</v>
      </c>
    </row>
    <row r="20" spans="1:15" x14ac:dyDescent="0.25">
      <c r="A20">
        <v>201803</v>
      </c>
      <c r="B20" t="s">
        <v>375</v>
      </c>
      <c r="D20" s="3"/>
      <c r="E20" s="3"/>
      <c r="F20" s="3"/>
      <c r="G20" s="3"/>
      <c r="H20" s="3"/>
      <c r="I20" s="3"/>
      <c r="J20" s="3"/>
      <c r="K20" s="3"/>
      <c r="L20" s="3"/>
      <c r="M20" s="3"/>
      <c r="N20" s="3">
        <v>2.226</v>
      </c>
      <c r="O20" s="3">
        <v>2.226</v>
      </c>
    </row>
    <row r="21" spans="1:15" x14ac:dyDescent="0.25">
      <c r="A21">
        <v>201803</v>
      </c>
      <c r="B21" t="s">
        <v>376</v>
      </c>
      <c r="D21" s="3">
        <v>0.34100000000000003</v>
      </c>
      <c r="E21" s="3"/>
      <c r="F21" s="3"/>
      <c r="G21" s="3"/>
      <c r="H21" s="3"/>
      <c r="I21" s="3"/>
      <c r="J21" s="3"/>
      <c r="K21" s="3"/>
      <c r="L21" s="3"/>
      <c r="M21" s="3"/>
      <c r="N21" s="3"/>
      <c r="O21" s="3">
        <v>0.34100000000000003</v>
      </c>
    </row>
    <row r="22" spans="1:15" x14ac:dyDescent="0.25">
      <c r="A22">
        <v>201803</v>
      </c>
      <c r="B22" t="s">
        <v>377</v>
      </c>
      <c r="D22" s="3">
        <v>184.607</v>
      </c>
      <c r="E22" s="3"/>
      <c r="F22" s="3">
        <v>7.7889999999999997</v>
      </c>
      <c r="G22" s="3">
        <v>9</v>
      </c>
      <c r="H22" s="3"/>
      <c r="I22" s="3"/>
      <c r="J22" s="3"/>
      <c r="K22" s="3"/>
      <c r="L22" s="3"/>
      <c r="M22" s="3"/>
      <c r="N22" s="3"/>
      <c r="O22" s="3">
        <v>201.39599999999999</v>
      </c>
    </row>
    <row r="23" spans="1:15" x14ac:dyDescent="0.25">
      <c r="A23">
        <v>201803</v>
      </c>
      <c r="B23" t="s">
        <v>378</v>
      </c>
      <c r="D23" s="3"/>
      <c r="E23" s="3"/>
      <c r="F23" s="3">
        <v>5</v>
      </c>
      <c r="G23" s="3"/>
      <c r="H23" s="3"/>
      <c r="I23" s="3"/>
      <c r="J23" s="3"/>
      <c r="K23" s="3"/>
      <c r="L23" s="3"/>
      <c r="M23" s="3"/>
      <c r="N23" s="3"/>
      <c r="O23" s="3">
        <v>5</v>
      </c>
    </row>
    <row r="24" spans="1:15" x14ac:dyDescent="0.25">
      <c r="A24">
        <v>201803</v>
      </c>
      <c r="B24" t="s">
        <v>379</v>
      </c>
      <c r="D24" s="3">
        <v>7.569</v>
      </c>
      <c r="E24" s="3"/>
      <c r="F24" s="3"/>
      <c r="G24" s="3"/>
      <c r="H24" s="3"/>
      <c r="I24" s="3"/>
      <c r="J24" s="3"/>
      <c r="K24" s="3"/>
      <c r="L24" s="3"/>
      <c r="M24" s="3"/>
      <c r="N24" s="3">
        <v>2</v>
      </c>
      <c r="O24" s="3">
        <v>7.569</v>
      </c>
    </row>
    <row r="25" spans="1:15" x14ac:dyDescent="0.25">
      <c r="A25">
        <v>201803</v>
      </c>
      <c r="B25" t="s">
        <v>380</v>
      </c>
      <c r="D25" s="3">
        <v>9.2560000000000002</v>
      </c>
      <c r="E25" s="3"/>
      <c r="F25" s="3">
        <v>8.7100000000000009</v>
      </c>
      <c r="G25" s="3">
        <v>9.8000000000000004E-2</v>
      </c>
      <c r="H25" s="3"/>
      <c r="I25" s="3"/>
      <c r="J25" s="3"/>
      <c r="K25" s="3"/>
      <c r="L25" s="3"/>
      <c r="M25" s="3"/>
      <c r="N25" s="3">
        <v>7.98</v>
      </c>
      <c r="O25" s="3">
        <v>18.064</v>
      </c>
    </row>
    <row r="26" spans="1:15" x14ac:dyDescent="0.25">
      <c r="A26">
        <v>201803</v>
      </c>
      <c r="B26" t="s">
        <v>381</v>
      </c>
      <c r="D26" s="3">
        <v>11.272</v>
      </c>
      <c r="E26" s="3"/>
      <c r="F26" s="3"/>
      <c r="G26" s="3"/>
      <c r="H26" s="3"/>
      <c r="I26" s="3"/>
      <c r="J26" s="3"/>
      <c r="K26" s="3"/>
      <c r="L26" s="3"/>
      <c r="M26" s="3"/>
      <c r="N26" s="3"/>
      <c r="O26" s="3">
        <v>11.272</v>
      </c>
    </row>
    <row r="27" spans="1:15" x14ac:dyDescent="0.25">
      <c r="A27">
        <v>201803</v>
      </c>
      <c r="B27" t="s">
        <v>382</v>
      </c>
      <c r="D27" s="3">
        <v>75</v>
      </c>
      <c r="E27" s="3"/>
      <c r="F27" s="3"/>
      <c r="G27" s="3"/>
      <c r="H27" s="3"/>
      <c r="I27" s="3"/>
      <c r="J27" s="3"/>
      <c r="K27" s="3"/>
      <c r="L27" s="3"/>
      <c r="M27" s="3"/>
      <c r="N27" s="3"/>
      <c r="O27" s="3">
        <v>75</v>
      </c>
    </row>
    <row r="28" spans="1:15" x14ac:dyDescent="0.25">
      <c r="A28">
        <v>201803</v>
      </c>
      <c r="B28" t="s">
        <v>383</v>
      </c>
      <c r="D28" s="3">
        <v>1.0529999999999999</v>
      </c>
      <c r="E28" s="3"/>
      <c r="F28" s="3"/>
      <c r="G28" s="3"/>
      <c r="H28" s="3"/>
      <c r="I28" s="3"/>
      <c r="J28" s="3"/>
      <c r="K28" s="3"/>
      <c r="L28" s="3"/>
      <c r="M28" s="3"/>
      <c r="N28" s="3"/>
      <c r="O28" s="3">
        <v>1.0529999999999999</v>
      </c>
    </row>
    <row r="29" spans="1:15" x14ac:dyDescent="0.25">
      <c r="A29">
        <v>201803</v>
      </c>
      <c r="B29" t="s">
        <v>373</v>
      </c>
      <c r="D29" s="3"/>
      <c r="E29" s="3"/>
      <c r="F29" s="3"/>
      <c r="G29" s="3"/>
      <c r="H29" s="3">
        <v>1.9039999999999999</v>
      </c>
      <c r="I29" s="3"/>
      <c r="J29" s="3"/>
      <c r="K29" s="3"/>
      <c r="L29" s="3"/>
      <c r="M29" s="3"/>
      <c r="N29" s="3"/>
      <c r="O29" s="3">
        <v>1.9039999999999999</v>
      </c>
    </row>
    <row r="30" spans="1:15" x14ac:dyDescent="0.25">
      <c r="A30">
        <v>201803</v>
      </c>
      <c r="B30" t="s">
        <v>363</v>
      </c>
      <c r="D30" s="3"/>
      <c r="E30" s="3"/>
      <c r="F30" s="3"/>
      <c r="G30" s="3"/>
      <c r="H30" s="3">
        <v>0.86</v>
      </c>
      <c r="I30" s="3"/>
      <c r="J30" s="3"/>
      <c r="K30" s="3"/>
      <c r="L30" s="3"/>
      <c r="M30" s="3"/>
      <c r="N30" s="3"/>
      <c r="O30" s="3">
        <v>0.86</v>
      </c>
    </row>
    <row r="31" spans="1:15" x14ac:dyDescent="0.25">
      <c r="A31">
        <v>201703</v>
      </c>
      <c r="B31" t="s">
        <v>358</v>
      </c>
      <c r="D31" s="3"/>
      <c r="E31" s="3"/>
      <c r="F31" s="3"/>
      <c r="G31" s="3"/>
      <c r="H31" s="3"/>
      <c r="I31" s="3"/>
      <c r="J31" s="3">
        <v>127.303</v>
      </c>
      <c r="K31" s="3"/>
      <c r="L31" s="3"/>
      <c r="M31" s="3"/>
      <c r="N31" s="3"/>
      <c r="O31" s="3">
        <v>127.303</v>
      </c>
    </row>
    <row r="32" spans="1:15" x14ac:dyDescent="0.25">
      <c r="A32">
        <v>201703</v>
      </c>
      <c r="B32" t="s">
        <v>384</v>
      </c>
      <c r="D32" s="3"/>
      <c r="E32" s="3"/>
      <c r="F32" s="3"/>
      <c r="G32" s="3"/>
      <c r="H32" s="3"/>
      <c r="I32" s="3"/>
      <c r="J32" s="3"/>
      <c r="K32" s="3"/>
      <c r="L32" s="3"/>
      <c r="M32" s="3"/>
      <c r="N32" s="3">
        <v>0.70389999999999997</v>
      </c>
      <c r="O32" s="3">
        <v>0.70389999999999997</v>
      </c>
    </row>
    <row r="33" spans="1:15" x14ac:dyDescent="0.25">
      <c r="A33">
        <v>201703</v>
      </c>
      <c r="B33" t="s">
        <v>385</v>
      </c>
      <c r="D33" s="3"/>
      <c r="E33" s="3"/>
      <c r="F33" s="3"/>
      <c r="G33" s="3"/>
      <c r="H33" s="3"/>
      <c r="I33" s="3"/>
      <c r="J33" s="3">
        <v>75</v>
      </c>
      <c r="K33" s="3"/>
      <c r="L33" s="3"/>
      <c r="M33" s="3"/>
      <c r="N33" s="3"/>
      <c r="O33" s="3">
        <v>75</v>
      </c>
    </row>
    <row r="34" spans="1:15" x14ac:dyDescent="0.25">
      <c r="A34">
        <v>201703</v>
      </c>
      <c r="B34" t="s">
        <v>386</v>
      </c>
      <c r="D34" s="3"/>
      <c r="E34" s="3"/>
      <c r="F34" s="3"/>
      <c r="G34" s="3"/>
      <c r="H34" s="3"/>
      <c r="I34" s="3"/>
      <c r="J34" s="3">
        <v>9.7416</v>
      </c>
      <c r="K34" s="3"/>
      <c r="L34" s="3"/>
      <c r="M34" s="3"/>
      <c r="N34" s="3"/>
      <c r="O34" s="3">
        <v>9.7416</v>
      </c>
    </row>
    <row r="35" spans="1:15" x14ac:dyDescent="0.25">
      <c r="A35">
        <v>201703</v>
      </c>
      <c r="B35" t="s">
        <v>387</v>
      </c>
      <c r="D35" s="3"/>
      <c r="E35" s="3"/>
      <c r="F35" s="3"/>
      <c r="G35" s="3"/>
      <c r="H35" s="3"/>
      <c r="I35" s="3"/>
      <c r="J35" s="3">
        <v>3.0411000000000001</v>
      </c>
      <c r="K35" s="3"/>
      <c r="L35" s="3"/>
      <c r="M35" s="3"/>
      <c r="N35" s="3"/>
      <c r="O35" s="3">
        <v>3.0411000000000001</v>
      </c>
    </row>
    <row r="36" spans="1:15" x14ac:dyDescent="0.25">
      <c r="A36">
        <v>201703</v>
      </c>
      <c r="B36" t="s">
        <v>388</v>
      </c>
      <c r="D36" s="3"/>
      <c r="E36" s="3"/>
      <c r="F36" s="3"/>
      <c r="G36" s="3"/>
      <c r="H36" s="3"/>
      <c r="I36" s="3"/>
      <c r="J36" s="3">
        <v>0.25309999999999999</v>
      </c>
      <c r="K36" s="3"/>
      <c r="L36" s="3"/>
      <c r="M36" s="3"/>
      <c r="N36" s="3"/>
      <c r="O36" s="3">
        <v>0.25309999999999999</v>
      </c>
    </row>
    <row r="37" spans="1:15" x14ac:dyDescent="0.25">
      <c r="A37">
        <v>201703</v>
      </c>
      <c r="B37" t="s">
        <v>389</v>
      </c>
      <c r="D37" s="3"/>
      <c r="E37" s="3"/>
      <c r="F37" s="3"/>
      <c r="G37" s="3"/>
      <c r="H37" s="3"/>
      <c r="I37" s="3"/>
      <c r="J37" s="3">
        <v>15.7743</v>
      </c>
      <c r="K37" s="3"/>
      <c r="L37" s="3"/>
      <c r="M37" s="3"/>
      <c r="N37" s="3"/>
      <c r="O37" s="3">
        <v>15.7743</v>
      </c>
    </row>
    <row r="38" spans="1:15" x14ac:dyDescent="0.25">
      <c r="A38">
        <v>201703</v>
      </c>
      <c r="B38" t="s">
        <v>369</v>
      </c>
      <c r="D38" s="3"/>
      <c r="E38" s="3"/>
      <c r="F38" s="3"/>
      <c r="G38" s="3"/>
      <c r="H38" s="3"/>
      <c r="I38" s="3"/>
      <c r="J38" s="3">
        <v>17.8264</v>
      </c>
      <c r="K38" s="3"/>
      <c r="L38" s="3"/>
      <c r="M38" s="3"/>
      <c r="N38" s="3">
        <v>1.1704000000000001</v>
      </c>
      <c r="O38" s="3">
        <v>18.9968</v>
      </c>
    </row>
    <row r="39" spans="1:15" x14ac:dyDescent="0.25">
      <c r="A39">
        <v>201703</v>
      </c>
      <c r="B39" t="s">
        <v>370</v>
      </c>
      <c r="D39" s="3"/>
      <c r="E39" s="3"/>
      <c r="F39" s="3"/>
      <c r="G39" s="3"/>
      <c r="H39" s="3"/>
      <c r="I39" s="3"/>
      <c r="J39" s="3">
        <v>3.0794000000000001</v>
      </c>
      <c r="K39" s="3"/>
      <c r="L39" s="3"/>
      <c r="M39" s="3"/>
      <c r="N39" s="3">
        <v>3.2086000000000001</v>
      </c>
      <c r="O39" s="3">
        <v>6.2880000000000003</v>
      </c>
    </row>
    <row r="40" spans="1:15" x14ac:dyDescent="0.25">
      <c r="A40">
        <v>201703</v>
      </c>
      <c r="B40" t="s">
        <v>371</v>
      </c>
      <c r="D40" s="3"/>
      <c r="E40" s="3"/>
      <c r="F40" s="3"/>
      <c r="G40" s="3"/>
      <c r="H40" s="3">
        <v>4.3914999999999997</v>
      </c>
      <c r="I40" s="3"/>
      <c r="J40" s="3"/>
      <c r="K40" s="3"/>
      <c r="L40" s="3"/>
      <c r="M40" s="3"/>
      <c r="N40" s="3"/>
      <c r="O40" s="3">
        <v>4.3914999999999997</v>
      </c>
    </row>
    <row r="41" spans="1:15" x14ac:dyDescent="0.25">
      <c r="A41">
        <v>201703</v>
      </c>
      <c r="B41" t="s">
        <v>372</v>
      </c>
      <c r="D41" s="3"/>
      <c r="E41" s="3"/>
      <c r="F41" s="3"/>
      <c r="G41" s="3"/>
      <c r="H41" s="3"/>
      <c r="I41" s="3"/>
      <c r="J41" s="3"/>
      <c r="K41" s="3"/>
      <c r="L41" s="3"/>
      <c r="M41" s="3"/>
      <c r="N41" s="3">
        <v>4.8000000000000001E-2</v>
      </c>
      <c r="O41" s="3">
        <v>4.8000000000000001E-2</v>
      </c>
    </row>
    <row r="42" spans="1:15" x14ac:dyDescent="0.25">
      <c r="A42">
        <v>201703</v>
      </c>
      <c r="B42" t="s">
        <v>373</v>
      </c>
      <c r="D42" s="3"/>
      <c r="E42" s="3"/>
      <c r="F42" s="3"/>
      <c r="G42" s="3"/>
      <c r="H42" s="3"/>
      <c r="I42" s="3"/>
      <c r="J42" s="3">
        <v>1.2</v>
      </c>
      <c r="K42" s="3"/>
      <c r="L42" s="3"/>
      <c r="M42" s="3"/>
      <c r="N42" s="3">
        <v>8.4000000000000005E-2</v>
      </c>
      <c r="O42" s="3">
        <v>1.284</v>
      </c>
    </row>
    <row r="43" spans="1:15" x14ac:dyDescent="0.25">
      <c r="A43">
        <v>201703</v>
      </c>
      <c r="B43" t="s">
        <v>373</v>
      </c>
      <c r="D43" s="3"/>
      <c r="E43" s="3"/>
      <c r="F43" s="3"/>
      <c r="G43" s="3"/>
      <c r="H43" s="3">
        <v>1.8646</v>
      </c>
      <c r="I43" s="3"/>
      <c r="J43" s="3"/>
      <c r="K43" s="3"/>
      <c r="L43" s="3"/>
      <c r="M43" s="3"/>
      <c r="N43" s="3"/>
      <c r="O43" s="3">
        <v>1.8646</v>
      </c>
    </row>
    <row r="44" spans="1:15" x14ac:dyDescent="0.25">
      <c r="A44">
        <v>201703</v>
      </c>
      <c r="B44" t="s">
        <v>390</v>
      </c>
      <c r="D44" s="3"/>
      <c r="E44" s="3"/>
      <c r="F44" s="3"/>
      <c r="G44" s="3"/>
      <c r="H44" s="3">
        <v>9.6341999999999999</v>
      </c>
      <c r="I44" s="3"/>
      <c r="J44" s="3"/>
      <c r="K44" s="3"/>
      <c r="L44" s="3"/>
      <c r="M44" s="3"/>
      <c r="N44" s="3"/>
      <c r="O44" s="3">
        <v>9.6341999999999999</v>
      </c>
    </row>
    <row r="45" spans="1:15" x14ac:dyDescent="0.25">
      <c r="A45">
        <v>201703</v>
      </c>
      <c r="B45" t="s">
        <v>391</v>
      </c>
      <c r="D45" s="3"/>
      <c r="E45" s="3"/>
      <c r="F45" s="3"/>
      <c r="G45" s="3"/>
      <c r="H45" s="3">
        <v>0.86040000000000005</v>
      </c>
      <c r="I45" s="3"/>
      <c r="J45" s="3">
        <v>7.5576999999999996</v>
      </c>
      <c r="K45" s="3"/>
      <c r="L45" s="3"/>
      <c r="M45" s="3"/>
      <c r="N45" s="3"/>
      <c r="O45" s="3">
        <v>8.4181000000000008</v>
      </c>
    </row>
    <row r="46" spans="1:15" x14ac:dyDescent="0.25">
      <c r="A46">
        <v>201703</v>
      </c>
      <c r="B46" t="s">
        <v>392</v>
      </c>
      <c r="D46" s="3"/>
      <c r="E46" s="3"/>
      <c r="F46" s="3"/>
      <c r="G46" s="3"/>
      <c r="H46" s="3"/>
      <c r="I46" s="3"/>
      <c r="J46" s="3">
        <v>13.8224</v>
      </c>
      <c r="K46" s="3"/>
      <c r="L46" s="3"/>
      <c r="M46" s="3"/>
      <c r="N46" s="3">
        <v>6.5770999999999997</v>
      </c>
      <c r="O46" s="3">
        <v>20.3995</v>
      </c>
    </row>
    <row r="47" spans="1:15" x14ac:dyDescent="0.25">
      <c r="A47">
        <v>201703</v>
      </c>
      <c r="B47" t="s">
        <v>393</v>
      </c>
      <c r="D47" s="3"/>
      <c r="E47" s="3"/>
      <c r="F47" s="3"/>
      <c r="G47" s="3"/>
      <c r="H47" s="3"/>
      <c r="I47" s="3"/>
      <c r="J47" s="3">
        <v>75</v>
      </c>
      <c r="K47" s="3"/>
      <c r="L47" s="3"/>
      <c r="M47" s="3"/>
      <c r="N47" s="3"/>
      <c r="O47" s="3">
        <v>75</v>
      </c>
    </row>
    <row r="48" spans="1:15" x14ac:dyDescent="0.25">
      <c r="A48">
        <v>201703</v>
      </c>
      <c r="B48" t="s">
        <v>394</v>
      </c>
      <c r="D48" s="3"/>
      <c r="E48" s="3"/>
      <c r="F48" s="3"/>
      <c r="G48" s="3"/>
      <c r="H48" s="3"/>
      <c r="I48" s="3"/>
      <c r="J48" s="3">
        <v>1.2715000000000001</v>
      </c>
      <c r="K48" s="3"/>
      <c r="L48" s="3"/>
      <c r="M48" s="3"/>
      <c r="N48" s="3"/>
      <c r="O48" s="3">
        <v>1.2715000000000001</v>
      </c>
    </row>
    <row r="49" spans="1:15" x14ac:dyDescent="0.25">
      <c r="A49">
        <v>201703</v>
      </c>
      <c r="B49" t="s">
        <v>395</v>
      </c>
      <c r="D49" s="3"/>
      <c r="E49" s="3"/>
      <c r="F49" s="3"/>
      <c r="G49" s="3"/>
      <c r="H49" s="3"/>
      <c r="I49" s="3"/>
      <c r="J49" s="3">
        <v>181.84520000000001</v>
      </c>
      <c r="K49" s="3"/>
      <c r="L49" s="3"/>
      <c r="M49" s="3"/>
      <c r="N49" s="3"/>
      <c r="O49" s="3">
        <v>181.84520000000001</v>
      </c>
    </row>
    <row r="50" spans="1:15" x14ac:dyDescent="0.25">
      <c r="A50">
        <v>201603</v>
      </c>
      <c r="B50" t="s">
        <v>396</v>
      </c>
      <c r="D50" s="3">
        <v>1.2989999999999999</v>
      </c>
      <c r="E50" s="3"/>
      <c r="F50" s="3"/>
      <c r="G50" s="3"/>
      <c r="H50" s="3"/>
      <c r="I50" s="3"/>
      <c r="J50" s="3"/>
      <c r="K50" s="3"/>
      <c r="L50" s="3"/>
      <c r="M50" s="3"/>
      <c r="N50" s="3"/>
      <c r="O50" s="3">
        <v>1.2989999999999999</v>
      </c>
    </row>
    <row r="51" spans="1:15" x14ac:dyDescent="0.25">
      <c r="A51">
        <v>201603</v>
      </c>
      <c r="B51" t="s">
        <v>397</v>
      </c>
      <c r="D51" s="3">
        <v>15.778</v>
      </c>
      <c r="E51" s="3"/>
      <c r="F51" s="3"/>
      <c r="G51" s="3"/>
      <c r="H51" s="3"/>
      <c r="I51" s="3"/>
      <c r="J51" s="3"/>
      <c r="K51" s="3"/>
      <c r="L51" s="3"/>
      <c r="M51" s="3"/>
      <c r="N51" s="3"/>
      <c r="O51" s="3">
        <v>15.778</v>
      </c>
    </row>
    <row r="52" spans="1:15" x14ac:dyDescent="0.25">
      <c r="A52">
        <v>201603</v>
      </c>
      <c r="B52" t="s">
        <v>398</v>
      </c>
      <c r="D52" s="3">
        <v>18.521000000000001</v>
      </c>
      <c r="E52" s="3"/>
      <c r="F52" s="3"/>
      <c r="G52" s="3"/>
      <c r="H52" s="3"/>
      <c r="I52" s="3"/>
      <c r="J52" s="3"/>
      <c r="K52" s="3"/>
      <c r="L52" s="3"/>
      <c r="M52" s="3"/>
      <c r="N52" s="3"/>
      <c r="O52" s="3">
        <v>18.521000000000001</v>
      </c>
    </row>
    <row r="53" spans="1:15" x14ac:dyDescent="0.25">
      <c r="A53">
        <v>201603</v>
      </c>
      <c r="B53" t="s">
        <v>399</v>
      </c>
      <c r="D53" s="3">
        <v>1.3240000000000001</v>
      </c>
      <c r="E53" s="3"/>
      <c r="F53" s="3"/>
      <c r="G53" s="3"/>
      <c r="H53" s="3"/>
      <c r="I53" s="3"/>
      <c r="J53" s="3"/>
      <c r="K53" s="3"/>
      <c r="L53" s="3"/>
      <c r="M53" s="3"/>
      <c r="N53" s="3"/>
      <c r="O53" s="3">
        <v>1.3240000000000001</v>
      </c>
    </row>
    <row r="54" spans="1:15" x14ac:dyDescent="0.25">
      <c r="A54">
        <v>201603</v>
      </c>
      <c r="B54" t="s">
        <v>400</v>
      </c>
      <c r="D54" s="3">
        <v>4.75</v>
      </c>
      <c r="E54" s="3"/>
      <c r="F54" s="3"/>
      <c r="G54" s="3"/>
      <c r="H54" s="3"/>
      <c r="I54" s="3"/>
      <c r="J54" s="3"/>
      <c r="K54" s="3"/>
      <c r="L54" s="3"/>
      <c r="M54" s="3"/>
      <c r="N54" s="3"/>
      <c r="O54" s="3">
        <v>4.75</v>
      </c>
    </row>
    <row r="55" spans="1:15" x14ac:dyDescent="0.25">
      <c r="A55">
        <v>201603</v>
      </c>
      <c r="B55" t="s">
        <v>401</v>
      </c>
      <c r="D55" s="3">
        <v>7.8490000000000002</v>
      </c>
      <c r="E55" s="3"/>
      <c r="F55" s="3"/>
      <c r="G55" s="3"/>
      <c r="H55" s="3"/>
      <c r="I55" s="3"/>
      <c r="J55" s="3"/>
      <c r="K55" s="3"/>
      <c r="L55" s="3"/>
      <c r="M55" s="3"/>
      <c r="N55" s="3"/>
      <c r="O55" s="3">
        <v>7.8490000000000002</v>
      </c>
    </row>
    <row r="56" spans="1:15" x14ac:dyDescent="0.25">
      <c r="A56">
        <v>201603</v>
      </c>
      <c r="B56" t="s">
        <v>402</v>
      </c>
      <c r="D56" s="3">
        <v>0.7</v>
      </c>
      <c r="E56" s="3"/>
      <c r="F56" s="3"/>
      <c r="G56" s="3"/>
      <c r="H56" s="3"/>
      <c r="I56" s="3"/>
      <c r="J56" s="3"/>
      <c r="K56" s="3"/>
      <c r="L56" s="3"/>
      <c r="M56" s="3"/>
      <c r="N56" s="3"/>
      <c r="O56" s="3">
        <v>0.7</v>
      </c>
    </row>
    <row r="57" spans="1:15" x14ac:dyDescent="0.25">
      <c r="A57">
        <v>201603</v>
      </c>
      <c r="B57" t="s">
        <v>399</v>
      </c>
      <c r="D57" s="3"/>
      <c r="E57" s="3"/>
      <c r="F57" s="3"/>
      <c r="G57" s="3">
        <v>4.33</v>
      </c>
      <c r="H57" s="3"/>
      <c r="I57" s="3"/>
      <c r="J57" s="3"/>
      <c r="K57" s="3"/>
      <c r="L57" s="3"/>
      <c r="M57" s="3"/>
      <c r="N57" s="3"/>
      <c r="O57" s="3">
        <v>4.33</v>
      </c>
    </row>
    <row r="58" spans="1:15" x14ac:dyDescent="0.25">
      <c r="A58">
        <v>201603</v>
      </c>
      <c r="B58" t="s">
        <v>403</v>
      </c>
      <c r="D58" s="3"/>
      <c r="E58" s="3"/>
      <c r="F58" s="3"/>
      <c r="G58" s="3">
        <v>0.39600000000000002</v>
      </c>
      <c r="H58" s="3"/>
      <c r="I58" s="3"/>
      <c r="J58" s="3"/>
      <c r="K58" s="3"/>
      <c r="L58" s="3"/>
      <c r="M58" s="3"/>
      <c r="N58" s="3"/>
      <c r="O58" s="3">
        <v>0.39600000000000002</v>
      </c>
    </row>
    <row r="59" spans="1:15" x14ac:dyDescent="0.25">
      <c r="A59">
        <v>201603</v>
      </c>
      <c r="B59" t="s">
        <v>397</v>
      </c>
      <c r="D59" s="3"/>
      <c r="E59" s="3"/>
      <c r="F59" s="3"/>
      <c r="G59" s="3">
        <v>1.8520000000000001</v>
      </c>
      <c r="H59" s="3"/>
      <c r="I59" s="3"/>
      <c r="J59" s="3"/>
      <c r="K59" s="3"/>
      <c r="L59" s="3"/>
      <c r="M59" s="3"/>
      <c r="N59" s="3"/>
      <c r="O59" s="3">
        <v>1.8520000000000001</v>
      </c>
    </row>
    <row r="60" spans="1:15" x14ac:dyDescent="0.25">
      <c r="A60">
        <v>201603</v>
      </c>
      <c r="B60" t="s">
        <v>404</v>
      </c>
      <c r="D60" s="3"/>
      <c r="E60" s="3"/>
      <c r="F60" s="3"/>
      <c r="G60" s="3"/>
      <c r="H60" s="3">
        <v>2.992</v>
      </c>
      <c r="I60" s="3"/>
      <c r="J60" s="3"/>
      <c r="K60" s="3"/>
      <c r="L60" s="3"/>
      <c r="M60" s="3"/>
      <c r="N60" s="3"/>
      <c r="O60" s="3">
        <v>2.992</v>
      </c>
    </row>
    <row r="61" spans="1:15" x14ac:dyDescent="0.25">
      <c r="A61">
        <v>201603</v>
      </c>
      <c r="B61" t="s">
        <v>402</v>
      </c>
      <c r="D61" s="3"/>
      <c r="E61" s="3"/>
      <c r="F61" s="3"/>
      <c r="G61" s="3"/>
      <c r="H61" s="3">
        <v>1.847</v>
      </c>
      <c r="I61" s="3"/>
      <c r="J61" s="3"/>
      <c r="K61" s="3"/>
      <c r="L61" s="3"/>
      <c r="M61" s="3"/>
      <c r="N61" s="3"/>
      <c r="O61" s="3">
        <v>1.847</v>
      </c>
    </row>
    <row r="62" spans="1:15" x14ac:dyDescent="0.25">
      <c r="A62">
        <v>201603</v>
      </c>
      <c r="B62" t="s">
        <v>405</v>
      </c>
      <c r="D62" s="3"/>
      <c r="E62" s="3"/>
      <c r="F62" s="3"/>
      <c r="G62" s="3"/>
      <c r="H62" s="3"/>
      <c r="I62" s="3"/>
      <c r="J62" s="3"/>
      <c r="K62" s="3"/>
      <c r="L62" s="3"/>
      <c r="M62" s="3"/>
      <c r="N62" s="3">
        <v>3.028</v>
      </c>
      <c r="O62" s="3">
        <v>3.028</v>
      </c>
    </row>
    <row r="63" spans="1:15" x14ac:dyDescent="0.25">
      <c r="A63">
        <v>201603</v>
      </c>
      <c r="B63" t="s">
        <v>402</v>
      </c>
      <c r="D63" s="3"/>
      <c r="E63" s="3"/>
      <c r="F63" s="3"/>
      <c r="G63" s="3"/>
      <c r="H63" s="3"/>
      <c r="I63" s="3"/>
      <c r="J63" s="3"/>
      <c r="K63" s="3"/>
      <c r="L63" s="3"/>
      <c r="M63" s="3"/>
      <c r="N63" s="3">
        <v>8.4000000000000005E-2</v>
      </c>
      <c r="O63" s="3">
        <v>8.4000000000000005E-2</v>
      </c>
    </row>
    <row r="64" spans="1:15" x14ac:dyDescent="0.25">
      <c r="A64">
        <v>201603</v>
      </c>
      <c r="B64" t="s">
        <v>398</v>
      </c>
      <c r="D64" s="3"/>
      <c r="E64" s="3"/>
      <c r="F64" s="3"/>
      <c r="G64" s="3"/>
      <c r="H64" s="3"/>
      <c r="I64" s="3"/>
      <c r="J64" s="3"/>
      <c r="K64" s="3"/>
      <c r="L64" s="3"/>
      <c r="M64" s="3"/>
      <c r="N64" s="3">
        <v>0.749</v>
      </c>
      <c r="O64" s="3">
        <v>0.749</v>
      </c>
    </row>
    <row r="65" spans="1:15" x14ac:dyDescent="0.25">
      <c r="A65">
        <v>201603</v>
      </c>
      <c r="B65" t="s">
        <v>406</v>
      </c>
      <c r="D65" s="3">
        <v>4.6609999999999996</v>
      </c>
      <c r="E65" s="3"/>
      <c r="F65" s="3"/>
      <c r="G65" s="3"/>
      <c r="H65" s="3"/>
      <c r="I65" s="3"/>
      <c r="J65" s="3"/>
      <c r="K65" s="3"/>
      <c r="L65" s="3"/>
      <c r="M65" s="3"/>
      <c r="N65" s="3"/>
      <c r="O65" s="3">
        <v>4.6609999999999996</v>
      </c>
    </row>
    <row r="66" spans="1:15" x14ac:dyDescent="0.25">
      <c r="A66">
        <v>201603</v>
      </c>
      <c r="B66" t="s">
        <v>407</v>
      </c>
      <c r="D66" s="3">
        <v>8.5879999999999992</v>
      </c>
      <c r="E66" s="3"/>
      <c r="F66" s="3"/>
      <c r="G66" s="3"/>
      <c r="H66" s="3"/>
      <c r="I66" s="3"/>
      <c r="J66" s="3"/>
      <c r="K66" s="3"/>
      <c r="L66" s="3"/>
      <c r="M66" s="3"/>
      <c r="N66" s="3"/>
      <c r="O66" s="3">
        <v>8.5879999999999992</v>
      </c>
    </row>
    <row r="67" spans="1:15" x14ac:dyDescent="0.25">
      <c r="A67">
        <v>201603</v>
      </c>
      <c r="B67" t="s">
        <v>408</v>
      </c>
      <c r="D67" s="3">
        <v>46.753</v>
      </c>
      <c r="E67" s="3"/>
      <c r="F67" s="3"/>
      <c r="G67" s="3"/>
      <c r="H67" s="3"/>
      <c r="I67" s="3"/>
      <c r="J67" s="3"/>
      <c r="K67" s="3"/>
      <c r="L67" s="3"/>
      <c r="M67" s="3"/>
      <c r="N67" s="3"/>
      <c r="O67" s="3">
        <v>46.753</v>
      </c>
    </row>
    <row r="68" spans="1:15" x14ac:dyDescent="0.25">
      <c r="A68">
        <v>201603</v>
      </c>
      <c r="B68" t="s">
        <v>407</v>
      </c>
      <c r="D68" s="3">
        <v>1.0999999999999999E-2</v>
      </c>
      <c r="E68" s="3"/>
      <c r="F68" s="3"/>
      <c r="G68" s="3"/>
      <c r="H68" s="3"/>
      <c r="I68" s="3"/>
      <c r="J68" s="3"/>
      <c r="K68" s="3"/>
      <c r="L68" s="3"/>
      <c r="M68" s="3"/>
      <c r="N68" s="3"/>
      <c r="O68" s="3">
        <v>1.0999999999999999E-2</v>
      </c>
    </row>
    <row r="69" spans="1:15" x14ac:dyDescent="0.25">
      <c r="A69">
        <v>201603</v>
      </c>
      <c r="B69" t="s">
        <v>406</v>
      </c>
      <c r="D69" s="3">
        <v>5.835</v>
      </c>
      <c r="E69" s="3"/>
      <c r="F69" s="3"/>
      <c r="G69" s="3"/>
      <c r="H69" s="3"/>
      <c r="I69" s="3"/>
      <c r="J69" s="3"/>
      <c r="K69" s="3"/>
      <c r="L69" s="3"/>
      <c r="M69" s="3"/>
      <c r="N69" s="3"/>
      <c r="O69" s="3">
        <v>5.835</v>
      </c>
    </row>
    <row r="70" spans="1:15" x14ac:dyDescent="0.25">
      <c r="A70">
        <v>201603</v>
      </c>
      <c r="B70" t="s">
        <v>408</v>
      </c>
      <c r="D70" s="3">
        <v>7.7889999999999997</v>
      </c>
      <c r="E70" s="3"/>
      <c r="F70" s="3"/>
      <c r="G70" s="3"/>
      <c r="H70" s="3"/>
      <c r="I70" s="3"/>
      <c r="J70" s="3"/>
      <c r="K70" s="3"/>
      <c r="L70" s="3"/>
      <c r="M70" s="3"/>
      <c r="N70" s="3"/>
      <c r="O70" s="3">
        <v>7.7889999999999997</v>
      </c>
    </row>
    <row r="71" spans="1:15" x14ac:dyDescent="0.25">
      <c r="A71">
        <v>201603</v>
      </c>
      <c r="B71" t="s">
        <v>406</v>
      </c>
      <c r="D71" s="3"/>
      <c r="E71" s="3"/>
      <c r="F71" s="3"/>
      <c r="G71" s="3"/>
      <c r="H71" s="3"/>
      <c r="I71" s="3"/>
      <c r="J71" s="3"/>
      <c r="K71" s="3"/>
      <c r="L71" s="3"/>
      <c r="M71" s="3"/>
      <c r="N71" s="3">
        <v>5.8339999999999996</v>
      </c>
      <c r="O71" s="3">
        <v>5.8339999999999996</v>
      </c>
    </row>
    <row r="72" spans="1:15" x14ac:dyDescent="0.25">
      <c r="A72">
        <v>201603</v>
      </c>
      <c r="B72" t="s">
        <v>408</v>
      </c>
      <c r="D72" s="3"/>
      <c r="E72" s="3"/>
      <c r="F72" s="3"/>
      <c r="G72" s="3"/>
      <c r="H72" s="3"/>
      <c r="I72" s="3"/>
      <c r="J72" s="3"/>
      <c r="K72" s="3"/>
      <c r="L72" s="3"/>
      <c r="M72" s="3"/>
      <c r="N72" s="3">
        <v>0.70399999999999996</v>
      </c>
      <c r="O72" s="3">
        <v>0.70399999999999996</v>
      </c>
    </row>
    <row r="73" spans="1:15" x14ac:dyDescent="0.25">
      <c r="A73">
        <v>201503</v>
      </c>
      <c r="B73" t="s">
        <v>409</v>
      </c>
      <c r="C73" t="s">
        <v>224</v>
      </c>
      <c r="D73" s="3">
        <v>4.2693339999999997</v>
      </c>
      <c r="E73" s="3"/>
      <c r="F73" s="3"/>
      <c r="G73" s="3"/>
      <c r="H73" s="3"/>
      <c r="I73" s="3"/>
      <c r="J73" s="3"/>
      <c r="K73" s="3"/>
      <c r="L73" s="3"/>
      <c r="M73" s="3"/>
      <c r="N73" s="3"/>
      <c r="O73" s="3">
        <v>4.2693339999999997</v>
      </c>
    </row>
    <row r="74" spans="1:15" x14ac:dyDescent="0.25">
      <c r="A74">
        <v>201503</v>
      </c>
      <c r="B74" t="s">
        <v>410</v>
      </c>
      <c r="C74" t="s">
        <v>224</v>
      </c>
      <c r="D74" s="3">
        <v>11.5128</v>
      </c>
      <c r="E74" s="3"/>
      <c r="F74" s="3"/>
      <c r="G74" s="3"/>
      <c r="H74" s="3"/>
      <c r="I74" s="3"/>
      <c r="J74" s="3"/>
      <c r="K74" s="3"/>
      <c r="L74" s="3"/>
      <c r="M74" s="3"/>
      <c r="N74" s="3"/>
      <c r="O74" s="3">
        <v>11.5128</v>
      </c>
    </row>
    <row r="75" spans="1:15" x14ac:dyDescent="0.25">
      <c r="A75">
        <v>201503</v>
      </c>
      <c r="B75" t="s">
        <v>120</v>
      </c>
      <c r="C75" t="s">
        <v>224</v>
      </c>
      <c r="D75" s="3">
        <v>0.186417</v>
      </c>
      <c r="E75" s="3"/>
      <c r="F75" s="3"/>
      <c r="G75" s="3"/>
      <c r="H75" s="3"/>
      <c r="I75" s="3"/>
      <c r="J75" s="3"/>
      <c r="K75" s="3"/>
      <c r="L75" s="3"/>
      <c r="M75" s="3"/>
      <c r="N75" s="3"/>
      <c r="O75" s="3">
        <v>0.186417</v>
      </c>
    </row>
    <row r="76" spans="1:15" x14ac:dyDescent="0.25">
      <c r="A76">
        <v>201503</v>
      </c>
      <c r="B76" t="s">
        <v>411</v>
      </c>
      <c r="C76" t="s">
        <v>224</v>
      </c>
      <c r="D76" s="3">
        <v>5.1025179999999999</v>
      </c>
      <c r="E76" s="3"/>
      <c r="F76" s="3"/>
      <c r="G76" s="3"/>
      <c r="H76" s="3"/>
      <c r="I76" s="3"/>
      <c r="J76" s="3"/>
      <c r="K76" s="3"/>
      <c r="L76" s="3"/>
      <c r="M76" s="3"/>
      <c r="N76" s="3"/>
      <c r="O76" s="3">
        <v>5.1025179999999999</v>
      </c>
    </row>
    <row r="77" spans="1:15" x14ac:dyDescent="0.25">
      <c r="A77">
        <v>201503</v>
      </c>
      <c r="B77" t="s">
        <v>412</v>
      </c>
      <c r="C77" t="s">
        <v>224</v>
      </c>
      <c r="D77" s="3">
        <v>5.4657590000000003</v>
      </c>
      <c r="E77" s="3"/>
      <c r="F77" s="3"/>
      <c r="G77" s="3"/>
      <c r="H77" s="3"/>
      <c r="I77" s="3"/>
      <c r="J77" s="3"/>
      <c r="K77" s="3"/>
      <c r="L77" s="3"/>
      <c r="M77" s="3"/>
      <c r="N77" s="3"/>
      <c r="O77" s="3">
        <v>5.4657590000000003</v>
      </c>
    </row>
    <row r="78" spans="1:15" x14ac:dyDescent="0.25">
      <c r="A78">
        <v>201503</v>
      </c>
      <c r="B78" t="s">
        <v>409</v>
      </c>
      <c r="C78" t="s">
        <v>233</v>
      </c>
      <c r="D78" s="3">
        <v>6.3951330000000004</v>
      </c>
      <c r="E78" s="3"/>
      <c r="F78" s="3"/>
      <c r="G78" s="3"/>
      <c r="H78" s="3"/>
      <c r="I78" s="3"/>
      <c r="J78" s="3"/>
      <c r="K78" s="3"/>
      <c r="L78" s="3"/>
      <c r="M78" s="3"/>
      <c r="N78" s="3"/>
      <c r="O78" s="3">
        <v>6.3951330000000004</v>
      </c>
    </row>
    <row r="79" spans="1:15" x14ac:dyDescent="0.25">
      <c r="A79">
        <v>201503</v>
      </c>
      <c r="B79" t="s">
        <v>410</v>
      </c>
      <c r="C79" t="s">
        <v>233</v>
      </c>
      <c r="D79" s="3">
        <v>3.915686</v>
      </c>
      <c r="E79" s="3"/>
      <c r="F79" s="3"/>
      <c r="G79" s="3"/>
      <c r="H79" s="3"/>
      <c r="I79" s="3"/>
      <c r="J79" s="3"/>
      <c r="K79" s="3"/>
      <c r="L79" s="3"/>
      <c r="M79" s="3"/>
      <c r="N79" s="3"/>
      <c r="O79" s="3">
        <v>3.915686</v>
      </c>
    </row>
    <row r="80" spans="1:15" x14ac:dyDescent="0.25">
      <c r="A80">
        <v>201503</v>
      </c>
      <c r="B80" t="s">
        <v>413</v>
      </c>
      <c r="C80" t="s">
        <v>233</v>
      </c>
      <c r="D80" s="3">
        <v>3.915686</v>
      </c>
      <c r="E80" s="3"/>
      <c r="F80" s="3"/>
      <c r="G80" s="3"/>
      <c r="H80" s="3"/>
      <c r="I80" s="3"/>
      <c r="J80" s="3"/>
      <c r="K80" s="3"/>
      <c r="L80" s="3"/>
      <c r="M80" s="3"/>
      <c r="N80" s="3"/>
      <c r="O80" s="3">
        <v>3.915686</v>
      </c>
    </row>
    <row r="81" spans="1:15" x14ac:dyDescent="0.25">
      <c r="A81">
        <v>201503</v>
      </c>
      <c r="B81" t="s">
        <v>409</v>
      </c>
      <c r="C81" t="s">
        <v>414</v>
      </c>
      <c r="D81" s="3">
        <v>0.28321800000000003</v>
      </c>
      <c r="E81" s="3"/>
      <c r="F81" s="3"/>
      <c r="G81" s="3"/>
      <c r="H81" s="3"/>
      <c r="I81" s="3"/>
      <c r="J81" s="3"/>
      <c r="K81" s="3"/>
      <c r="L81" s="3"/>
      <c r="M81" s="3"/>
      <c r="N81" s="3"/>
      <c r="O81" s="3">
        <v>0.28321800000000003</v>
      </c>
    </row>
    <row r="82" spans="1:15" x14ac:dyDescent="0.25">
      <c r="A82">
        <v>201503</v>
      </c>
      <c r="B82" t="s">
        <v>413</v>
      </c>
      <c r="C82" t="s">
        <v>414</v>
      </c>
      <c r="D82" s="3">
        <v>45.797995999999998</v>
      </c>
      <c r="E82" s="3"/>
      <c r="F82" s="3"/>
      <c r="G82" s="3"/>
      <c r="H82" s="3"/>
      <c r="I82" s="3"/>
      <c r="J82" s="3"/>
      <c r="K82" s="3"/>
      <c r="L82" s="3"/>
      <c r="M82" s="3"/>
      <c r="N82" s="3"/>
      <c r="O82" s="3">
        <v>45.797995999999998</v>
      </c>
    </row>
    <row r="83" spans="1:15" x14ac:dyDescent="0.25">
      <c r="A83">
        <v>201503</v>
      </c>
      <c r="B83" t="s">
        <v>120</v>
      </c>
      <c r="C83" t="s">
        <v>414</v>
      </c>
      <c r="D83" s="3">
        <v>4.1778000000000003E-2</v>
      </c>
      <c r="E83" s="3"/>
      <c r="F83" s="3"/>
      <c r="G83" s="3"/>
      <c r="H83" s="3"/>
      <c r="I83" s="3"/>
      <c r="J83" s="3"/>
      <c r="K83" s="3"/>
      <c r="L83" s="3"/>
      <c r="M83" s="3"/>
      <c r="N83" s="3"/>
      <c r="O83" s="3">
        <v>4.1778000000000003E-2</v>
      </c>
    </row>
    <row r="84" spans="1:15" x14ac:dyDescent="0.25">
      <c r="A84">
        <v>201503</v>
      </c>
      <c r="B84" t="s">
        <v>415</v>
      </c>
      <c r="C84" t="s">
        <v>414</v>
      </c>
      <c r="D84" s="3">
        <v>0.32500000000000001</v>
      </c>
      <c r="E84" s="3"/>
      <c r="F84" s="3"/>
      <c r="G84" s="3"/>
      <c r="H84" s="3"/>
      <c r="I84" s="3"/>
      <c r="J84" s="3"/>
      <c r="K84" s="3"/>
      <c r="L84" s="3"/>
      <c r="M84" s="3"/>
      <c r="N84" s="3"/>
      <c r="O84" s="3">
        <v>0.32500000000000001</v>
      </c>
    </row>
    <row r="85" spans="1:15" x14ac:dyDescent="0.25">
      <c r="A85">
        <v>201503</v>
      </c>
      <c r="B85" t="s">
        <v>410</v>
      </c>
      <c r="C85" t="s">
        <v>416</v>
      </c>
      <c r="D85" s="3">
        <v>0.19520000000000001</v>
      </c>
      <c r="E85" s="3"/>
      <c r="F85" s="3"/>
      <c r="G85" s="3"/>
      <c r="H85" s="3"/>
      <c r="I85" s="3"/>
      <c r="J85" s="3"/>
      <c r="K85" s="3"/>
      <c r="L85" s="3"/>
      <c r="M85" s="3"/>
      <c r="N85" s="3"/>
      <c r="O85" s="3">
        <v>0.19520000000000001</v>
      </c>
    </row>
    <row r="86" spans="1:15" x14ac:dyDescent="0.25">
      <c r="A86">
        <v>201503</v>
      </c>
      <c r="B86" t="s">
        <v>413</v>
      </c>
      <c r="C86" t="s">
        <v>416</v>
      </c>
      <c r="D86" s="3">
        <v>12.5</v>
      </c>
      <c r="E86" s="3"/>
      <c r="F86" s="3"/>
      <c r="G86" s="3"/>
      <c r="H86" s="3"/>
      <c r="I86" s="3"/>
      <c r="J86" s="3"/>
      <c r="K86" s="3"/>
      <c r="L86" s="3"/>
      <c r="M86" s="3"/>
      <c r="N86" s="3"/>
      <c r="O86" s="3">
        <v>12.5</v>
      </c>
    </row>
    <row r="87" spans="1:15" x14ac:dyDescent="0.25">
      <c r="A87">
        <v>201503</v>
      </c>
      <c r="B87" t="s">
        <v>120</v>
      </c>
      <c r="C87" t="s">
        <v>416</v>
      </c>
      <c r="D87" s="3">
        <v>5.2050000000000004E-3</v>
      </c>
      <c r="E87" s="3"/>
      <c r="F87" s="3"/>
      <c r="G87" s="3"/>
      <c r="H87" s="3"/>
      <c r="I87" s="3"/>
      <c r="J87" s="3"/>
      <c r="K87" s="3"/>
      <c r="L87" s="3"/>
      <c r="M87" s="3"/>
      <c r="N87" s="3"/>
      <c r="O87" s="3">
        <v>5.2050000000000004E-3</v>
      </c>
    </row>
    <row r="88" spans="1:15" x14ac:dyDescent="0.25">
      <c r="A88">
        <v>201503</v>
      </c>
      <c r="B88" t="s">
        <v>410</v>
      </c>
      <c r="C88" t="s">
        <v>417</v>
      </c>
      <c r="D88" s="3">
        <v>0.19520000000000001</v>
      </c>
      <c r="E88" s="3"/>
      <c r="F88" s="3"/>
      <c r="G88" s="3"/>
      <c r="H88" s="3"/>
      <c r="I88" s="3"/>
      <c r="J88" s="3"/>
      <c r="K88" s="3"/>
      <c r="L88" s="3"/>
      <c r="M88" s="3"/>
      <c r="N88" s="3"/>
      <c r="O88" s="3">
        <v>0.19520000000000001</v>
      </c>
    </row>
    <row r="89" spans="1:15" x14ac:dyDescent="0.25">
      <c r="A89">
        <v>201503</v>
      </c>
      <c r="B89" t="s">
        <v>413</v>
      </c>
      <c r="C89" t="s">
        <v>417</v>
      </c>
      <c r="D89" s="3">
        <v>12.5</v>
      </c>
      <c r="E89" s="3"/>
      <c r="F89" s="3"/>
      <c r="G89" s="3"/>
      <c r="H89" s="3"/>
      <c r="I89" s="3"/>
      <c r="J89" s="3"/>
      <c r="K89" s="3"/>
      <c r="L89" s="3"/>
      <c r="M89" s="3"/>
      <c r="N89" s="3"/>
      <c r="O89" s="3">
        <v>12.5</v>
      </c>
    </row>
    <row r="90" spans="1:15" x14ac:dyDescent="0.25">
      <c r="A90">
        <v>201503</v>
      </c>
      <c r="B90" t="s">
        <v>120</v>
      </c>
      <c r="C90" t="s">
        <v>417</v>
      </c>
      <c r="D90" s="3">
        <v>5.2050000000000004E-3</v>
      </c>
      <c r="E90" s="3"/>
      <c r="F90" s="3"/>
      <c r="G90" s="3"/>
      <c r="H90" s="3"/>
      <c r="I90" s="3"/>
      <c r="J90" s="3"/>
      <c r="K90" s="3"/>
      <c r="L90" s="3"/>
      <c r="M90" s="3"/>
      <c r="N90" s="3"/>
      <c r="O90" s="3">
        <v>5.2050000000000004E-3</v>
      </c>
    </row>
    <row r="91" spans="1:15" x14ac:dyDescent="0.25">
      <c r="A91">
        <v>201503</v>
      </c>
      <c r="B91" t="s">
        <v>410</v>
      </c>
      <c r="C91" t="s">
        <v>232</v>
      </c>
      <c r="D91" s="3">
        <v>15.272565999999999</v>
      </c>
      <c r="E91" s="3"/>
      <c r="F91" s="3"/>
      <c r="G91" s="3"/>
      <c r="H91" s="3"/>
      <c r="I91" s="3"/>
      <c r="J91" s="3"/>
      <c r="K91" s="3"/>
      <c r="L91" s="3"/>
      <c r="M91" s="3"/>
      <c r="N91" s="3"/>
      <c r="O91" s="3">
        <v>15.272565999999999</v>
      </c>
    </row>
    <row r="92" spans="1:15" x14ac:dyDescent="0.25">
      <c r="A92">
        <v>201503</v>
      </c>
      <c r="B92" t="s">
        <v>120</v>
      </c>
      <c r="C92" t="s">
        <v>418</v>
      </c>
      <c r="D92" s="3"/>
      <c r="E92" s="3"/>
      <c r="F92" s="3"/>
      <c r="G92" s="3"/>
      <c r="H92" s="3"/>
      <c r="I92" s="3"/>
      <c r="J92" s="3"/>
      <c r="K92" s="3"/>
      <c r="L92" s="3"/>
      <c r="M92" s="3"/>
      <c r="N92" s="3">
        <v>1.4389000000000001</v>
      </c>
      <c r="O92" s="3">
        <v>1.4389000000000001</v>
      </c>
    </row>
    <row r="93" spans="1:15" x14ac:dyDescent="0.25">
      <c r="A93">
        <v>201503</v>
      </c>
      <c r="B93" t="s">
        <v>419</v>
      </c>
      <c r="C93" t="s">
        <v>418</v>
      </c>
      <c r="D93" s="3"/>
      <c r="E93" s="3"/>
      <c r="F93" s="3"/>
      <c r="G93" s="3"/>
      <c r="H93" s="3"/>
      <c r="I93" s="3"/>
      <c r="J93" s="3"/>
      <c r="K93" s="3"/>
      <c r="L93" s="3"/>
      <c r="M93" s="3"/>
      <c r="N93" s="3">
        <v>0.14410000000000001</v>
      </c>
      <c r="O93" s="3">
        <v>0.14410000000000001</v>
      </c>
    </row>
    <row r="94" spans="1:15" x14ac:dyDescent="0.25">
      <c r="A94">
        <v>201503</v>
      </c>
      <c r="B94" t="s">
        <v>409</v>
      </c>
      <c r="C94" t="s">
        <v>420</v>
      </c>
      <c r="D94" s="3"/>
      <c r="E94" s="3"/>
      <c r="F94" s="3"/>
      <c r="G94" s="3"/>
      <c r="H94" s="3"/>
      <c r="I94" s="3"/>
      <c r="J94" s="3"/>
      <c r="K94" s="3"/>
      <c r="L94" s="3"/>
      <c r="M94" s="3"/>
      <c r="N94" s="3">
        <v>6.3E-3</v>
      </c>
      <c r="O94" s="3">
        <v>6.3E-3</v>
      </c>
    </row>
    <row r="95" spans="1:15" x14ac:dyDescent="0.25">
      <c r="A95">
        <v>201503</v>
      </c>
      <c r="B95" t="s">
        <v>421</v>
      </c>
      <c r="C95" t="s">
        <v>420</v>
      </c>
      <c r="D95" s="3"/>
      <c r="E95" s="3"/>
      <c r="F95" s="3"/>
      <c r="G95" s="3"/>
      <c r="H95" s="3"/>
      <c r="I95" s="3"/>
      <c r="J95" s="3"/>
      <c r="K95" s="3"/>
      <c r="L95" s="3"/>
      <c r="M95" s="3"/>
      <c r="N95" s="3">
        <v>4.2000000000000003E-2</v>
      </c>
      <c r="O95" s="3">
        <v>4.2000000000000003E-2</v>
      </c>
    </row>
    <row r="96" spans="1:15" x14ac:dyDescent="0.25">
      <c r="A96">
        <v>201503</v>
      </c>
      <c r="B96" t="s">
        <v>410</v>
      </c>
      <c r="C96" t="s">
        <v>422</v>
      </c>
      <c r="D96" s="3"/>
      <c r="E96" s="3"/>
      <c r="F96" s="3"/>
      <c r="G96" s="3"/>
      <c r="H96" s="3"/>
      <c r="I96" s="3"/>
      <c r="J96" s="3"/>
      <c r="K96" s="3"/>
      <c r="L96" s="3"/>
      <c r="M96" s="3"/>
      <c r="N96" s="3">
        <v>0.65</v>
      </c>
      <c r="O96" s="3">
        <v>0.65</v>
      </c>
    </row>
    <row r="97" spans="1:15" x14ac:dyDescent="0.25">
      <c r="A97">
        <v>201503</v>
      </c>
      <c r="B97" t="s">
        <v>410</v>
      </c>
      <c r="C97" t="s">
        <v>423</v>
      </c>
      <c r="D97" s="3"/>
      <c r="E97" s="3"/>
      <c r="F97" s="3"/>
      <c r="G97" s="3"/>
      <c r="H97" s="3"/>
      <c r="I97" s="3"/>
      <c r="J97" s="3"/>
      <c r="K97" s="3"/>
      <c r="L97" s="3"/>
      <c r="M97" s="3"/>
      <c r="N97" s="3">
        <v>4.8999999999999998E-3</v>
      </c>
      <c r="O97" s="3">
        <v>4.8999999999999998E-3</v>
      </c>
    </row>
    <row r="98" spans="1:15" x14ac:dyDescent="0.25">
      <c r="A98">
        <v>201503</v>
      </c>
      <c r="B98" t="s">
        <v>410</v>
      </c>
      <c r="C98" t="s">
        <v>424</v>
      </c>
      <c r="D98" s="3"/>
      <c r="E98" s="3"/>
      <c r="F98" s="3"/>
      <c r="G98" s="3"/>
      <c r="H98" s="3"/>
      <c r="I98" s="3"/>
      <c r="J98" s="3"/>
      <c r="K98" s="3"/>
      <c r="L98" s="3"/>
      <c r="M98" s="3"/>
      <c r="N98" s="3">
        <v>2.4500000000000001E-2</v>
      </c>
      <c r="O98" s="3">
        <v>2.4500000000000001E-2</v>
      </c>
    </row>
    <row r="99" spans="1:15" x14ac:dyDescent="0.25">
      <c r="A99">
        <v>201503</v>
      </c>
      <c r="B99" t="s">
        <v>410</v>
      </c>
      <c r="C99" t="s">
        <v>220</v>
      </c>
      <c r="D99" s="3">
        <v>4.5030619999999999</v>
      </c>
      <c r="E99" s="3"/>
      <c r="F99" s="3"/>
      <c r="G99" s="3"/>
      <c r="H99" s="3"/>
      <c r="I99" s="3"/>
      <c r="J99" s="3"/>
      <c r="K99" s="3"/>
      <c r="L99" s="3"/>
      <c r="M99" s="3"/>
      <c r="N99" s="3"/>
      <c r="O99" s="3">
        <v>4.5030619999999999</v>
      </c>
    </row>
    <row r="100" spans="1:15" x14ac:dyDescent="0.25">
      <c r="A100">
        <v>201503</v>
      </c>
      <c r="B100" t="s">
        <v>120</v>
      </c>
      <c r="C100" t="s">
        <v>220</v>
      </c>
      <c r="D100" s="3">
        <v>0.24252499999999999</v>
      </c>
      <c r="E100" s="3"/>
      <c r="F100" s="3"/>
      <c r="G100" s="3"/>
      <c r="H100" s="3"/>
      <c r="I100" s="3"/>
      <c r="J100" s="3"/>
      <c r="K100" s="3"/>
      <c r="L100" s="3"/>
      <c r="M100" s="3"/>
      <c r="N100" s="3"/>
      <c r="O100" s="3">
        <v>0.24252499999999999</v>
      </c>
    </row>
    <row r="101" spans="1:15" x14ac:dyDescent="0.25">
      <c r="A101">
        <v>201503</v>
      </c>
      <c r="B101" t="s">
        <v>415</v>
      </c>
      <c r="C101" t="s">
        <v>220</v>
      </c>
      <c r="D101" s="3">
        <v>0.26161299999999998</v>
      </c>
      <c r="E101" s="3"/>
      <c r="F101" s="3"/>
      <c r="G101" s="3"/>
      <c r="H101" s="3"/>
      <c r="I101" s="3"/>
      <c r="J101" s="3"/>
      <c r="K101" s="3"/>
      <c r="L101" s="3"/>
      <c r="M101" s="3"/>
      <c r="N101" s="3"/>
      <c r="O101" s="3">
        <v>0.26161299999999998</v>
      </c>
    </row>
    <row r="102" spans="1:15" x14ac:dyDescent="0.25">
      <c r="A102">
        <v>201503</v>
      </c>
      <c r="B102" t="s">
        <v>419</v>
      </c>
      <c r="C102" t="s">
        <v>220</v>
      </c>
      <c r="D102" s="3">
        <v>0.08</v>
      </c>
      <c r="E102" s="3"/>
      <c r="F102" s="3"/>
      <c r="G102" s="3"/>
      <c r="H102" s="3"/>
      <c r="I102" s="3"/>
      <c r="J102" s="3"/>
      <c r="K102" s="3"/>
      <c r="L102" s="3"/>
      <c r="M102" s="3"/>
      <c r="N102" s="3"/>
      <c r="O102" s="3">
        <v>0.08</v>
      </c>
    </row>
    <row r="103" spans="1:15" x14ac:dyDescent="0.25">
      <c r="A103">
        <v>201503</v>
      </c>
      <c r="B103" t="s">
        <v>410</v>
      </c>
      <c r="C103" t="s">
        <v>425</v>
      </c>
      <c r="D103" s="3"/>
      <c r="E103" s="3"/>
      <c r="F103" s="3"/>
      <c r="G103" s="3"/>
      <c r="H103" s="3"/>
      <c r="I103" s="3"/>
      <c r="J103" s="3"/>
      <c r="K103" s="3"/>
      <c r="L103" s="3"/>
      <c r="M103" s="3"/>
      <c r="N103" s="3">
        <v>2.4500000000000001E-2</v>
      </c>
      <c r="O103" s="3">
        <v>2.4500000000000001E-2</v>
      </c>
    </row>
    <row r="104" spans="1:15" x14ac:dyDescent="0.25">
      <c r="A104">
        <v>201503</v>
      </c>
      <c r="B104" t="s">
        <v>409</v>
      </c>
      <c r="C104" t="s">
        <v>426</v>
      </c>
      <c r="D104" s="3"/>
      <c r="E104" s="3"/>
      <c r="F104" s="3"/>
      <c r="G104" s="3"/>
      <c r="H104" s="3">
        <v>0.80105000000000004</v>
      </c>
      <c r="I104" s="3"/>
      <c r="J104" s="3"/>
      <c r="K104" s="3"/>
      <c r="L104" s="3"/>
      <c r="M104" s="3"/>
      <c r="N104" s="3"/>
      <c r="O104" s="3">
        <v>0.80105000000000004</v>
      </c>
    </row>
    <row r="105" spans="1:15" x14ac:dyDescent="0.25">
      <c r="A105">
        <v>201503</v>
      </c>
      <c r="B105" t="s">
        <v>421</v>
      </c>
      <c r="C105" t="s">
        <v>426</v>
      </c>
      <c r="D105" s="3"/>
      <c r="E105" s="3"/>
      <c r="F105" s="3"/>
      <c r="G105" s="3"/>
      <c r="H105" s="3">
        <v>0.595688</v>
      </c>
      <c r="I105" s="3"/>
      <c r="J105" s="3"/>
      <c r="K105" s="3"/>
      <c r="L105" s="3"/>
      <c r="M105" s="3"/>
      <c r="N105" s="3"/>
      <c r="O105" s="3">
        <v>0.595688</v>
      </c>
    </row>
    <row r="106" spans="1:15" x14ac:dyDescent="0.25">
      <c r="A106">
        <v>201503</v>
      </c>
      <c r="B106" t="s">
        <v>427</v>
      </c>
      <c r="C106" t="s">
        <v>426</v>
      </c>
      <c r="D106" s="3"/>
      <c r="E106" s="3"/>
      <c r="F106" s="3"/>
      <c r="G106" s="3"/>
      <c r="H106" s="3">
        <v>1.6485300000000001</v>
      </c>
      <c r="I106" s="3"/>
      <c r="J106" s="3"/>
      <c r="K106" s="3"/>
      <c r="L106" s="3"/>
      <c r="M106" s="3"/>
      <c r="N106" s="3"/>
      <c r="O106" s="3">
        <v>1.6485300000000001</v>
      </c>
    </row>
    <row r="107" spans="1:15" x14ac:dyDescent="0.25">
      <c r="A107">
        <v>201503</v>
      </c>
      <c r="B107" t="s">
        <v>421</v>
      </c>
      <c r="C107" t="s">
        <v>426</v>
      </c>
      <c r="D107" s="3"/>
      <c r="E107" s="3"/>
      <c r="F107" s="3"/>
      <c r="G107" s="3"/>
      <c r="H107" s="3">
        <v>0.54175499999999999</v>
      </c>
      <c r="I107" s="3"/>
      <c r="J107" s="3"/>
      <c r="K107" s="3"/>
      <c r="L107" s="3"/>
      <c r="M107" s="3"/>
      <c r="N107" s="3"/>
      <c r="O107" s="3">
        <v>0.54175499999999999</v>
      </c>
    </row>
    <row r="108" spans="1:15" x14ac:dyDescent="0.25">
      <c r="A108">
        <v>201503</v>
      </c>
      <c r="B108" t="s">
        <v>421</v>
      </c>
      <c r="C108" t="s">
        <v>428</v>
      </c>
      <c r="D108" s="3"/>
      <c r="E108" s="3"/>
      <c r="F108" s="3"/>
      <c r="G108" s="3"/>
      <c r="H108" s="3">
        <v>0.72377800000000003</v>
      </c>
      <c r="I108" s="3"/>
      <c r="J108" s="3"/>
      <c r="K108" s="3"/>
      <c r="L108" s="3"/>
      <c r="M108" s="3"/>
      <c r="N108" s="3"/>
      <c r="O108" s="3">
        <v>0.72377800000000003</v>
      </c>
    </row>
    <row r="109" spans="1:15" x14ac:dyDescent="0.25">
      <c r="A109">
        <v>201503</v>
      </c>
      <c r="B109" t="s">
        <v>427</v>
      </c>
      <c r="C109" t="s">
        <v>428</v>
      </c>
      <c r="D109" s="3"/>
      <c r="E109" s="3"/>
      <c r="F109" s="3"/>
      <c r="G109" s="3"/>
      <c r="H109" s="3">
        <v>0.45665600000000001</v>
      </c>
      <c r="I109" s="3"/>
      <c r="J109" s="3"/>
      <c r="K109" s="3"/>
      <c r="L109" s="3"/>
      <c r="M109" s="3"/>
      <c r="N109" s="3"/>
      <c r="O109" s="3">
        <v>0.45665600000000001</v>
      </c>
    </row>
    <row r="110" spans="1:15" x14ac:dyDescent="0.25">
      <c r="A110">
        <v>201503</v>
      </c>
      <c r="B110" t="s">
        <v>410</v>
      </c>
      <c r="C110" t="s">
        <v>279</v>
      </c>
      <c r="D110" s="3">
        <v>11.23035</v>
      </c>
      <c r="E110" s="3"/>
      <c r="F110" s="3"/>
      <c r="G110" s="3"/>
      <c r="H110" s="3"/>
      <c r="I110" s="3"/>
      <c r="J110" s="3"/>
      <c r="K110" s="3"/>
      <c r="L110" s="3"/>
      <c r="M110" s="3"/>
      <c r="N110" s="3"/>
      <c r="O110" s="3">
        <v>11.23035</v>
      </c>
    </row>
    <row r="111" spans="1:15" x14ac:dyDescent="0.25">
      <c r="A111">
        <v>201503</v>
      </c>
      <c r="B111" t="s">
        <v>120</v>
      </c>
      <c r="C111" t="s">
        <v>279</v>
      </c>
      <c r="D111" s="3">
        <v>0.24574799999999999</v>
      </c>
      <c r="E111" s="3"/>
      <c r="F111" s="3"/>
      <c r="G111" s="3"/>
      <c r="H111" s="3"/>
      <c r="I111" s="3"/>
      <c r="J111" s="3"/>
      <c r="K111" s="3"/>
      <c r="L111" s="3"/>
      <c r="M111" s="3"/>
      <c r="N111" s="3"/>
      <c r="O111" s="3">
        <v>0.24574799999999999</v>
      </c>
    </row>
    <row r="112" spans="1:15" x14ac:dyDescent="0.25">
      <c r="A112">
        <v>201503</v>
      </c>
      <c r="B112" t="s">
        <v>411</v>
      </c>
      <c r="C112" t="s">
        <v>279</v>
      </c>
      <c r="D112" s="3">
        <v>2.0322</v>
      </c>
      <c r="E112" s="3"/>
      <c r="F112" s="3"/>
      <c r="G112" s="3"/>
      <c r="H112" s="3"/>
      <c r="I112" s="3"/>
      <c r="J112" s="3"/>
      <c r="K112" s="3"/>
      <c r="L112" s="3"/>
      <c r="M112" s="3"/>
      <c r="N112" s="3"/>
      <c r="O112" s="3">
        <v>2.0322</v>
      </c>
    </row>
    <row r="113" spans="1:15" x14ac:dyDescent="0.25">
      <c r="A113">
        <v>201503</v>
      </c>
      <c r="B113" t="s">
        <v>410</v>
      </c>
      <c r="C113" t="s">
        <v>219</v>
      </c>
      <c r="D113" s="3">
        <v>11.513342</v>
      </c>
      <c r="E113" s="3"/>
      <c r="F113" s="3"/>
      <c r="G113" s="3"/>
      <c r="H113" s="3"/>
      <c r="I113" s="3"/>
      <c r="J113" s="3"/>
      <c r="K113" s="3"/>
      <c r="L113" s="3"/>
      <c r="M113" s="3"/>
      <c r="N113" s="3"/>
      <c r="O113" s="3">
        <v>11.513342</v>
      </c>
    </row>
    <row r="114" spans="1:15" x14ac:dyDescent="0.25">
      <c r="A114">
        <v>201503</v>
      </c>
      <c r="B114" t="s">
        <v>413</v>
      </c>
      <c r="C114" t="s">
        <v>219</v>
      </c>
      <c r="D114" s="3">
        <v>4.5008999999999997</v>
      </c>
      <c r="E114" s="3"/>
      <c r="F114" s="3"/>
      <c r="G114" s="3"/>
      <c r="H114" s="3"/>
      <c r="I114" s="3"/>
      <c r="J114" s="3"/>
      <c r="K114" s="3"/>
      <c r="L114" s="3"/>
      <c r="M114" s="3"/>
      <c r="N114" s="3"/>
      <c r="O114" s="3">
        <v>4.5008999999999997</v>
      </c>
    </row>
    <row r="115" spans="1:15" x14ac:dyDescent="0.25">
      <c r="A115">
        <v>201503</v>
      </c>
      <c r="B115" t="s">
        <v>120</v>
      </c>
      <c r="C115" t="s">
        <v>219</v>
      </c>
      <c r="D115" s="3">
        <v>0.14635000000000001</v>
      </c>
      <c r="E115" s="3"/>
      <c r="F115" s="3"/>
      <c r="G115" s="3"/>
      <c r="H115" s="3"/>
      <c r="I115" s="3"/>
      <c r="J115" s="3"/>
      <c r="K115" s="3"/>
      <c r="L115" s="3"/>
      <c r="M115" s="3"/>
      <c r="N115" s="3"/>
      <c r="O115" s="3">
        <v>0.14635000000000001</v>
      </c>
    </row>
    <row r="116" spans="1:15" x14ac:dyDescent="0.25">
      <c r="A116">
        <v>201503</v>
      </c>
      <c r="B116" t="s">
        <v>419</v>
      </c>
      <c r="C116" t="s">
        <v>219</v>
      </c>
      <c r="D116" s="3">
        <v>0.24</v>
      </c>
      <c r="E116" s="3"/>
      <c r="F116" s="3"/>
      <c r="G116" s="3"/>
      <c r="H116" s="3"/>
      <c r="I116" s="3"/>
      <c r="J116" s="3"/>
      <c r="K116" s="3"/>
      <c r="L116" s="3"/>
      <c r="M116" s="3"/>
      <c r="N116" s="3"/>
      <c r="O116" s="3">
        <v>0.24</v>
      </c>
    </row>
    <row r="117" spans="1:15" x14ac:dyDescent="0.25">
      <c r="A117">
        <v>201503</v>
      </c>
      <c r="B117" t="s">
        <v>412</v>
      </c>
      <c r="C117" t="s">
        <v>219</v>
      </c>
      <c r="D117" s="3">
        <v>1.6147000000000002E-2</v>
      </c>
      <c r="E117" s="3"/>
      <c r="F117" s="3"/>
      <c r="G117" s="3"/>
      <c r="H117" s="3"/>
      <c r="I117" s="3"/>
      <c r="J117" s="3"/>
      <c r="K117" s="3"/>
      <c r="L117" s="3"/>
      <c r="M117" s="3"/>
      <c r="N117" s="3"/>
      <c r="O117" s="3">
        <v>1.6147000000000002E-2</v>
      </c>
    </row>
    <row r="118" spans="1:15" x14ac:dyDescent="0.25">
      <c r="A118">
        <v>201503</v>
      </c>
      <c r="B118" t="s">
        <v>388</v>
      </c>
      <c r="C118" t="s">
        <v>429</v>
      </c>
      <c r="D118" s="3">
        <v>16.116</v>
      </c>
      <c r="E118" s="3"/>
      <c r="F118" s="3"/>
      <c r="G118" s="3"/>
      <c r="H118" s="3"/>
      <c r="I118" s="3"/>
      <c r="J118" s="3"/>
      <c r="K118" s="3"/>
      <c r="L118" s="3"/>
      <c r="M118" s="3"/>
      <c r="N118" s="3"/>
      <c r="O118" s="3">
        <v>16.116</v>
      </c>
    </row>
    <row r="119" spans="1:15" x14ac:dyDescent="0.25">
      <c r="A119">
        <v>201503</v>
      </c>
      <c r="B119" t="s">
        <v>427</v>
      </c>
      <c r="C119" t="s">
        <v>430</v>
      </c>
      <c r="D119" s="3"/>
      <c r="E119" s="3"/>
      <c r="F119" s="3"/>
      <c r="G119" s="3"/>
      <c r="H119" s="3">
        <v>0.68369400000000002</v>
      </c>
      <c r="I119" s="3"/>
      <c r="J119" s="3"/>
      <c r="K119" s="3"/>
      <c r="L119" s="3"/>
      <c r="M119" s="3"/>
      <c r="N119" s="3"/>
      <c r="O119" s="3">
        <v>0.68369400000000002</v>
      </c>
    </row>
    <row r="120" spans="1:15" x14ac:dyDescent="0.25">
      <c r="A120">
        <v>201403</v>
      </c>
      <c r="B120" t="s">
        <v>431</v>
      </c>
      <c r="C120" t="s">
        <v>224</v>
      </c>
      <c r="D120" s="3">
        <v>0.31990000000000002</v>
      </c>
      <c r="E120" s="3"/>
      <c r="F120" s="3"/>
      <c r="G120" s="3"/>
      <c r="H120" s="3"/>
      <c r="I120" s="3"/>
      <c r="J120" s="3"/>
      <c r="K120" s="3"/>
      <c r="L120" s="3"/>
      <c r="M120" s="3"/>
      <c r="N120" s="3"/>
      <c r="O120" s="3">
        <v>0.31990000000000002</v>
      </c>
    </row>
    <row r="121" spans="1:15" x14ac:dyDescent="0.25">
      <c r="A121">
        <v>201403</v>
      </c>
      <c r="B121" t="s">
        <v>431</v>
      </c>
      <c r="C121" t="s">
        <v>432</v>
      </c>
      <c r="D121" s="3"/>
      <c r="E121" s="3"/>
      <c r="F121" s="3"/>
      <c r="G121" s="3"/>
      <c r="H121" s="3">
        <v>0.7238</v>
      </c>
      <c r="I121" s="3"/>
      <c r="J121" s="3"/>
      <c r="K121" s="3"/>
      <c r="L121" s="3"/>
      <c r="M121" s="3"/>
      <c r="N121" s="3"/>
      <c r="O121" s="3">
        <v>0.7238</v>
      </c>
    </row>
    <row r="122" spans="1:15" x14ac:dyDescent="0.25">
      <c r="A122">
        <v>201403</v>
      </c>
      <c r="B122" t="s">
        <v>427</v>
      </c>
      <c r="C122" t="s">
        <v>430</v>
      </c>
      <c r="D122" s="3"/>
      <c r="E122" s="3"/>
      <c r="F122" s="3"/>
      <c r="G122" s="3"/>
      <c r="H122" s="3">
        <v>0.751</v>
      </c>
      <c r="I122" s="3"/>
      <c r="J122" s="3"/>
      <c r="K122" s="3"/>
      <c r="L122" s="3"/>
      <c r="M122" s="3"/>
      <c r="N122" s="3"/>
      <c r="O122" s="3">
        <v>0.751</v>
      </c>
    </row>
    <row r="123" spans="1:15" x14ac:dyDescent="0.25">
      <c r="A123">
        <v>201403</v>
      </c>
      <c r="B123" t="s">
        <v>431</v>
      </c>
      <c r="C123" t="s">
        <v>433</v>
      </c>
      <c r="D123" s="3"/>
      <c r="E123" s="3"/>
      <c r="F123" s="3"/>
      <c r="G123" s="3"/>
      <c r="H123" s="3">
        <v>0.54169999999999996</v>
      </c>
      <c r="I123" s="3"/>
      <c r="J123" s="3"/>
      <c r="K123" s="3"/>
      <c r="L123" s="3"/>
      <c r="M123" s="3"/>
      <c r="N123" s="3"/>
      <c r="O123" s="3">
        <v>0.54169999999999996</v>
      </c>
    </row>
    <row r="124" spans="1:15" x14ac:dyDescent="0.25">
      <c r="A124">
        <v>201403</v>
      </c>
      <c r="B124" t="s">
        <v>427</v>
      </c>
      <c r="C124" t="s">
        <v>433</v>
      </c>
      <c r="D124" s="3"/>
      <c r="E124" s="3"/>
      <c r="F124" s="3"/>
      <c r="G124" s="3"/>
      <c r="H124" s="3">
        <v>0.45660000000000001</v>
      </c>
      <c r="I124" s="3"/>
      <c r="J124" s="3"/>
      <c r="K124" s="3"/>
      <c r="L124" s="3"/>
      <c r="M124" s="3"/>
      <c r="N124" s="3"/>
      <c r="O124" s="3">
        <v>0.45660000000000001</v>
      </c>
    </row>
    <row r="125" spans="1:15" x14ac:dyDescent="0.25">
      <c r="A125">
        <v>201403</v>
      </c>
      <c r="B125" t="s">
        <v>120</v>
      </c>
      <c r="C125" t="s">
        <v>220</v>
      </c>
      <c r="D125" s="3">
        <v>0.22059999999999999</v>
      </c>
      <c r="E125" s="3"/>
      <c r="F125" s="3"/>
      <c r="G125" s="3"/>
      <c r="H125" s="3"/>
      <c r="I125" s="3"/>
      <c r="J125" s="3"/>
      <c r="K125" s="3"/>
      <c r="L125" s="3"/>
      <c r="M125" s="3"/>
      <c r="N125" s="3"/>
      <c r="O125" s="3">
        <v>0.22059999999999999</v>
      </c>
    </row>
    <row r="126" spans="1:15" x14ac:dyDescent="0.25">
      <c r="A126">
        <v>201403</v>
      </c>
      <c r="B126" t="s">
        <v>415</v>
      </c>
      <c r="C126" t="s">
        <v>220</v>
      </c>
      <c r="D126" s="3">
        <v>0.35630000000000001</v>
      </c>
      <c r="E126" s="3"/>
      <c r="F126" s="3"/>
      <c r="G126" s="3"/>
      <c r="H126" s="3"/>
      <c r="I126" s="3"/>
      <c r="J126" s="3"/>
      <c r="K126" s="3"/>
      <c r="L126" s="3"/>
      <c r="M126" s="3"/>
      <c r="N126" s="3"/>
      <c r="O126" s="3">
        <v>0.35630000000000001</v>
      </c>
    </row>
    <row r="127" spans="1:15" x14ac:dyDescent="0.25">
      <c r="A127">
        <v>201403</v>
      </c>
      <c r="B127" t="s">
        <v>120</v>
      </c>
      <c r="C127" t="s">
        <v>279</v>
      </c>
      <c r="D127" s="3">
        <v>2.0465</v>
      </c>
      <c r="E127" s="3"/>
      <c r="F127" s="3"/>
      <c r="G127" s="3"/>
      <c r="H127" s="3"/>
      <c r="I127" s="3"/>
      <c r="J127" s="3"/>
      <c r="K127" s="3"/>
      <c r="L127" s="3"/>
      <c r="M127" s="3"/>
      <c r="N127" s="3"/>
      <c r="O127" s="3">
        <v>2.0465</v>
      </c>
    </row>
    <row r="128" spans="1:15" x14ac:dyDescent="0.25">
      <c r="A128">
        <v>201403</v>
      </c>
      <c r="B128" t="s">
        <v>120</v>
      </c>
      <c r="C128" t="s">
        <v>219</v>
      </c>
      <c r="D128" s="3">
        <v>0.67</v>
      </c>
      <c r="E128" s="3"/>
      <c r="F128" s="3"/>
      <c r="G128" s="3"/>
      <c r="H128" s="3"/>
      <c r="I128" s="3"/>
      <c r="J128" s="3"/>
      <c r="K128" s="3"/>
      <c r="L128" s="3"/>
      <c r="M128" s="3"/>
      <c r="N128" s="3"/>
      <c r="O128" s="3">
        <v>0.67</v>
      </c>
    </row>
    <row r="129" spans="1:15" x14ac:dyDescent="0.25">
      <c r="A129">
        <v>201403</v>
      </c>
      <c r="B129" t="s">
        <v>412</v>
      </c>
      <c r="C129" t="s">
        <v>219</v>
      </c>
      <c r="D129" s="3">
        <v>1.44E-2</v>
      </c>
      <c r="E129" s="3"/>
      <c r="F129" s="3"/>
      <c r="G129" s="3"/>
      <c r="H129" s="3"/>
      <c r="I129" s="3"/>
      <c r="J129" s="3"/>
      <c r="K129" s="3"/>
      <c r="L129" s="3"/>
      <c r="M129" s="3"/>
      <c r="N129" s="3"/>
      <c r="O129" s="3">
        <v>1.44E-2</v>
      </c>
    </row>
    <row r="130" spans="1:15" x14ac:dyDescent="0.25">
      <c r="A130">
        <v>201403</v>
      </c>
      <c r="B130" t="s">
        <v>434</v>
      </c>
      <c r="C130" t="s">
        <v>219</v>
      </c>
      <c r="D130" s="3">
        <v>3.3757000000000001</v>
      </c>
      <c r="E130" s="3"/>
      <c r="F130" s="3"/>
      <c r="G130" s="3"/>
      <c r="H130" s="3"/>
      <c r="I130" s="3"/>
      <c r="J130" s="3"/>
      <c r="K130" s="3"/>
      <c r="L130" s="3"/>
      <c r="M130" s="3"/>
      <c r="N130" s="3"/>
      <c r="O130" s="3">
        <v>3.3757000000000001</v>
      </c>
    </row>
    <row r="131" spans="1:15" x14ac:dyDescent="0.25">
      <c r="A131">
        <v>201403</v>
      </c>
      <c r="B131" t="s">
        <v>413</v>
      </c>
      <c r="C131" t="s">
        <v>418</v>
      </c>
      <c r="D131" s="3"/>
      <c r="E131" s="3"/>
      <c r="F131" s="3"/>
      <c r="G131" s="3"/>
      <c r="H131" s="3"/>
      <c r="I131" s="3"/>
      <c r="J131" s="3"/>
      <c r="K131" s="3"/>
      <c r="L131" s="3"/>
      <c r="M131" s="3"/>
      <c r="N131" s="3">
        <v>0.23100000000000001</v>
      </c>
      <c r="O131" s="3">
        <v>0.23100000000000001</v>
      </c>
    </row>
    <row r="132" spans="1:15" x14ac:dyDescent="0.25">
      <c r="A132">
        <v>201403</v>
      </c>
      <c r="B132" t="s">
        <v>120</v>
      </c>
      <c r="C132" t="s">
        <v>418</v>
      </c>
      <c r="D132" s="3"/>
      <c r="E132" s="3"/>
      <c r="F132" s="3"/>
      <c r="G132" s="3"/>
      <c r="H132" s="3"/>
      <c r="I132" s="3"/>
      <c r="J132" s="3"/>
      <c r="K132" s="3"/>
      <c r="L132" s="3"/>
      <c r="M132" s="3"/>
      <c r="N132" s="3">
        <v>1.3158000000000001</v>
      </c>
      <c r="O132" s="3">
        <v>1.3158000000000001</v>
      </c>
    </row>
    <row r="133" spans="1:15" x14ac:dyDescent="0.25">
      <c r="A133">
        <v>201403</v>
      </c>
      <c r="B133" t="s">
        <v>120</v>
      </c>
      <c r="C133" t="s">
        <v>435</v>
      </c>
      <c r="D133" s="3"/>
      <c r="E133" s="3"/>
      <c r="F133" s="3"/>
      <c r="G133" s="3"/>
      <c r="H133" s="3">
        <v>3.9186000000000001</v>
      </c>
      <c r="I133" s="3"/>
      <c r="J133" s="3"/>
      <c r="K133" s="3"/>
      <c r="L133" s="3"/>
      <c r="M133" s="3"/>
      <c r="N133" s="3"/>
      <c r="O133" s="3">
        <v>3.9186000000000001</v>
      </c>
    </row>
    <row r="134" spans="1:15" x14ac:dyDescent="0.25">
      <c r="A134">
        <v>201403</v>
      </c>
      <c r="B134" t="s">
        <v>427</v>
      </c>
      <c r="C134" t="s">
        <v>435</v>
      </c>
      <c r="D134" s="3"/>
      <c r="E134" s="3"/>
      <c r="F134" s="3"/>
      <c r="G134" s="3"/>
      <c r="H134" s="3">
        <v>1.6485000000000001</v>
      </c>
      <c r="I134" s="3"/>
      <c r="J134" s="3"/>
      <c r="K134" s="3"/>
      <c r="L134" s="3"/>
      <c r="M134" s="3"/>
      <c r="N134" s="3"/>
      <c r="O134" s="3">
        <v>1.6485000000000001</v>
      </c>
    </row>
    <row r="135" spans="1:15" x14ac:dyDescent="0.25">
      <c r="A135">
        <v>201303</v>
      </c>
      <c r="B135" t="s">
        <v>409</v>
      </c>
      <c r="C135" t="s">
        <v>224</v>
      </c>
      <c r="D135" s="3">
        <v>3.6433300000000002E-2</v>
      </c>
      <c r="E135" s="3"/>
      <c r="F135" s="3"/>
      <c r="G135" s="3"/>
      <c r="H135" s="3"/>
      <c r="I135" s="3"/>
      <c r="J135" s="3"/>
      <c r="K135" s="3"/>
      <c r="L135" s="3"/>
      <c r="M135" s="3"/>
      <c r="N135" s="3"/>
      <c r="O135" s="3">
        <v>3.6433300000000002E-2</v>
      </c>
    </row>
    <row r="136" spans="1:15" x14ac:dyDescent="0.25">
      <c r="A136">
        <v>201303</v>
      </c>
      <c r="B136" t="s">
        <v>410</v>
      </c>
      <c r="C136" t="s">
        <v>224</v>
      </c>
      <c r="D136" s="3">
        <v>1.1765554</v>
      </c>
      <c r="E136" s="3"/>
      <c r="F136" s="3"/>
      <c r="G136" s="3"/>
      <c r="H136" s="3"/>
      <c r="I136" s="3"/>
      <c r="J136" s="3"/>
      <c r="K136" s="3"/>
      <c r="L136" s="3"/>
      <c r="M136" s="3"/>
      <c r="N136" s="3"/>
      <c r="O136" s="3">
        <v>1.1765554</v>
      </c>
    </row>
    <row r="137" spans="1:15" x14ac:dyDescent="0.25">
      <c r="A137">
        <v>201303</v>
      </c>
      <c r="B137" t="s">
        <v>412</v>
      </c>
      <c r="C137" t="s">
        <v>224</v>
      </c>
      <c r="D137" s="3">
        <v>0.27320689999999997</v>
      </c>
      <c r="E137" s="3"/>
      <c r="F137" s="3"/>
      <c r="G137" s="3"/>
      <c r="H137" s="3"/>
      <c r="I137" s="3"/>
      <c r="J137" s="3"/>
      <c r="K137" s="3"/>
      <c r="L137" s="3"/>
      <c r="M137" s="3"/>
      <c r="N137" s="3"/>
      <c r="O137" s="3">
        <v>0.27320689999999997</v>
      </c>
    </row>
    <row r="138" spans="1:15" x14ac:dyDescent="0.25">
      <c r="A138">
        <v>201303</v>
      </c>
      <c r="B138" t="s">
        <v>436</v>
      </c>
      <c r="C138" t="s">
        <v>432</v>
      </c>
      <c r="D138" s="3"/>
      <c r="E138" s="3"/>
      <c r="F138" s="3"/>
      <c r="G138" s="3"/>
      <c r="H138" s="3">
        <v>0.54175499999999999</v>
      </c>
      <c r="I138" s="3"/>
      <c r="J138" s="3"/>
      <c r="K138" s="3"/>
      <c r="L138" s="3"/>
      <c r="M138" s="3"/>
      <c r="N138" s="3"/>
      <c r="O138" s="3">
        <v>0.54175499999999999</v>
      </c>
    </row>
    <row r="139" spans="1:15" x14ac:dyDescent="0.25">
      <c r="A139">
        <v>201303</v>
      </c>
      <c r="B139" t="s">
        <v>427</v>
      </c>
      <c r="C139" t="s">
        <v>430</v>
      </c>
      <c r="D139" s="3"/>
      <c r="E139" s="3"/>
      <c r="F139" s="3"/>
      <c r="G139" s="3"/>
      <c r="H139" s="3">
        <v>0.42221999999999998</v>
      </c>
      <c r="I139" s="3"/>
      <c r="J139" s="3"/>
      <c r="K139" s="3"/>
      <c r="L139" s="3"/>
      <c r="M139" s="3"/>
      <c r="N139" s="3"/>
      <c r="O139" s="3">
        <v>0.42221999999999998</v>
      </c>
    </row>
    <row r="140" spans="1:15" x14ac:dyDescent="0.25">
      <c r="A140">
        <v>201303</v>
      </c>
      <c r="B140" t="s">
        <v>436</v>
      </c>
      <c r="C140" t="s">
        <v>433</v>
      </c>
      <c r="D140" s="3"/>
      <c r="E140" s="3"/>
      <c r="F140" s="3"/>
      <c r="G140" s="3"/>
      <c r="H140" s="3">
        <v>0.83838539999999995</v>
      </c>
      <c r="I140" s="3"/>
      <c r="J140" s="3"/>
      <c r="K140" s="3"/>
      <c r="L140" s="3"/>
      <c r="M140" s="3"/>
      <c r="N140" s="3"/>
      <c r="O140" s="3">
        <v>0.83838539999999995</v>
      </c>
    </row>
    <row r="141" spans="1:15" x14ac:dyDescent="0.25">
      <c r="A141">
        <v>201303</v>
      </c>
      <c r="B141" t="s">
        <v>427</v>
      </c>
      <c r="C141" t="s">
        <v>433</v>
      </c>
      <c r="D141" s="3"/>
      <c r="E141" s="3"/>
      <c r="F141" s="3"/>
      <c r="G141" s="3"/>
      <c r="H141" s="3">
        <v>0.43722820000000001</v>
      </c>
      <c r="I141" s="3"/>
      <c r="J141" s="3"/>
      <c r="K141" s="3"/>
      <c r="L141" s="3"/>
      <c r="M141" s="3"/>
      <c r="N141" s="3"/>
      <c r="O141" s="3">
        <v>0.43722820000000001</v>
      </c>
    </row>
    <row r="142" spans="1:15" x14ac:dyDescent="0.25">
      <c r="A142">
        <v>201303</v>
      </c>
      <c r="B142" t="s">
        <v>409</v>
      </c>
      <c r="C142" t="s">
        <v>220</v>
      </c>
      <c r="D142" s="3">
        <v>1.4305500000000001E-2</v>
      </c>
      <c r="E142" s="3"/>
      <c r="F142" s="3"/>
      <c r="G142" s="3"/>
      <c r="H142" s="3"/>
      <c r="I142" s="3"/>
      <c r="J142" s="3"/>
      <c r="K142" s="3"/>
      <c r="L142" s="3"/>
      <c r="M142" s="3"/>
      <c r="N142" s="3"/>
      <c r="O142" s="3">
        <v>1.4305500000000001E-2</v>
      </c>
    </row>
    <row r="143" spans="1:15" x14ac:dyDescent="0.25">
      <c r="A143">
        <v>201303</v>
      </c>
      <c r="B143" t="s">
        <v>410</v>
      </c>
      <c r="C143" t="s">
        <v>220</v>
      </c>
      <c r="D143" s="3">
        <v>1.6475985</v>
      </c>
      <c r="E143" s="3"/>
      <c r="F143" s="3"/>
      <c r="G143" s="3"/>
      <c r="H143" s="3"/>
      <c r="I143" s="3"/>
      <c r="J143" s="3"/>
      <c r="K143" s="3"/>
      <c r="L143" s="3"/>
      <c r="M143" s="3"/>
      <c r="N143" s="3"/>
      <c r="O143" s="3">
        <v>1.6475985</v>
      </c>
    </row>
    <row r="144" spans="1:15" x14ac:dyDescent="0.25">
      <c r="A144">
        <v>201303</v>
      </c>
      <c r="B144" t="s">
        <v>415</v>
      </c>
      <c r="C144" t="s">
        <v>220</v>
      </c>
      <c r="D144" s="3">
        <v>6.2956000000000002E-3</v>
      </c>
      <c r="E144" s="3"/>
      <c r="F144" s="3"/>
      <c r="G144" s="3"/>
      <c r="H144" s="3"/>
      <c r="I144" s="3"/>
      <c r="J144" s="3"/>
      <c r="K144" s="3"/>
      <c r="L144" s="3"/>
      <c r="M144" s="3"/>
      <c r="N144" s="3"/>
      <c r="O144" s="3">
        <v>6.2956000000000002E-3</v>
      </c>
    </row>
    <row r="145" spans="1:15" x14ac:dyDescent="0.25">
      <c r="A145">
        <v>201303</v>
      </c>
      <c r="B145" t="s">
        <v>437</v>
      </c>
      <c r="C145" t="s">
        <v>220</v>
      </c>
      <c r="D145" s="3">
        <v>0.12</v>
      </c>
      <c r="E145" s="3"/>
      <c r="F145" s="3"/>
      <c r="G145" s="3"/>
      <c r="H145" s="3"/>
      <c r="I145" s="3"/>
      <c r="J145" s="3"/>
      <c r="K145" s="3"/>
      <c r="L145" s="3"/>
      <c r="M145" s="3"/>
      <c r="N145" s="3"/>
      <c r="O145" s="3">
        <v>0.12</v>
      </c>
    </row>
    <row r="146" spans="1:15" x14ac:dyDescent="0.25">
      <c r="A146">
        <v>201303</v>
      </c>
      <c r="B146" t="s">
        <v>410</v>
      </c>
      <c r="C146" t="s">
        <v>279</v>
      </c>
      <c r="D146" s="3">
        <v>1.522678</v>
      </c>
      <c r="E146" s="3"/>
      <c r="F146" s="3"/>
      <c r="G146" s="3"/>
      <c r="H146" s="3"/>
      <c r="I146" s="3"/>
      <c r="J146" s="3"/>
      <c r="K146" s="3"/>
      <c r="L146" s="3"/>
      <c r="M146" s="3"/>
      <c r="N146" s="3"/>
      <c r="O146" s="3">
        <v>1.522678</v>
      </c>
    </row>
    <row r="147" spans="1:15" x14ac:dyDescent="0.25">
      <c r="A147">
        <v>201303</v>
      </c>
      <c r="B147" t="s">
        <v>438</v>
      </c>
      <c r="C147" t="s">
        <v>279</v>
      </c>
      <c r="D147" s="3">
        <v>2.3487439000000001</v>
      </c>
      <c r="E147" s="3"/>
      <c r="F147" s="3"/>
      <c r="G147" s="3"/>
      <c r="H147" s="3"/>
      <c r="I147" s="3"/>
      <c r="J147" s="3"/>
      <c r="K147" s="3"/>
      <c r="L147" s="3"/>
      <c r="M147" s="3"/>
      <c r="N147" s="3"/>
      <c r="O147" s="3">
        <v>2.3487439000000001</v>
      </c>
    </row>
    <row r="148" spans="1:15" x14ac:dyDescent="0.25">
      <c r="A148">
        <v>201303</v>
      </c>
      <c r="B148" t="s">
        <v>410</v>
      </c>
      <c r="C148" t="s">
        <v>219</v>
      </c>
      <c r="D148" s="3">
        <v>7.5712600000000005E-2</v>
      </c>
      <c r="E148" s="3"/>
      <c r="F148" s="3"/>
      <c r="G148" s="3"/>
      <c r="H148" s="3"/>
      <c r="I148" s="3"/>
      <c r="J148" s="3"/>
      <c r="K148" s="3"/>
      <c r="L148" s="3"/>
      <c r="M148" s="3"/>
      <c r="N148" s="3"/>
      <c r="O148" s="3">
        <v>7.5712600000000005E-2</v>
      </c>
    </row>
    <row r="149" spans="1:15" x14ac:dyDescent="0.25">
      <c r="A149">
        <v>201303</v>
      </c>
      <c r="B149" t="s">
        <v>437</v>
      </c>
      <c r="C149" t="s">
        <v>219</v>
      </c>
      <c r="D149" s="3">
        <v>0.6</v>
      </c>
      <c r="E149" s="3"/>
      <c r="F149" s="3"/>
      <c r="G149" s="3"/>
      <c r="H149" s="3"/>
      <c r="I149" s="3"/>
      <c r="J149" s="3"/>
      <c r="K149" s="3"/>
      <c r="L149" s="3"/>
      <c r="M149" s="3"/>
      <c r="N149" s="3"/>
      <c r="O149" s="3">
        <v>0.6</v>
      </c>
    </row>
    <row r="150" spans="1:15" x14ac:dyDescent="0.25">
      <c r="A150">
        <v>201303</v>
      </c>
      <c r="B150" t="s">
        <v>412</v>
      </c>
      <c r="C150" t="s">
        <v>219</v>
      </c>
      <c r="D150" s="3">
        <v>1.1873999999999999E-2</v>
      </c>
      <c r="E150" s="3"/>
      <c r="F150" s="3"/>
      <c r="G150" s="3"/>
      <c r="H150" s="3"/>
      <c r="I150" s="3"/>
      <c r="J150" s="3"/>
      <c r="K150" s="3"/>
      <c r="L150" s="3"/>
      <c r="M150" s="3"/>
      <c r="N150" s="3"/>
      <c r="O150" s="3">
        <v>1.1873999999999999E-2</v>
      </c>
    </row>
    <row r="151" spans="1:15" x14ac:dyDescent="0.25">
      <c r="A151">
        <v>201303</v>
      </c>
      <c r="B151" t="s">
        <v>409</v>
      </c>
      <c r="C151" t="s">
        <v>232</v>
      </c>
      <c r="D151" s="3">
        <v>6.7742319000000002</v>
      </c>
      <c r="E151" s="3"/>
      <c r="F151" s="3"/>
      <c r="G151" s="3"/>
      <c r="H151" s="3"/>
      <c r="I151" s="3"/>
      <c r="J151" s="3"/>
      <c r="K151" s="3"/>
      <c r="L151" s="3"/>
      <c r="M151" s="3"/>
      <c r="N151" s="3"/>
      <c r="O151" s="3">
        <v>6.7742319000000002</v>
      </c>
    </row>
    <row r="152" spans="1:15" x14ac:dyDescent="0.25">
      <c r="A152">
        <v>201303</v>
      </c>
      <c r="B152" t="s">
        <v>410</v>
      </c>
      <c r="C152" t="s">
        <v>232</v>
      </c>
      <c r="D152" s="3">
        <v>0.71235490000000001</v>
      </c>
      <c r="E152" s="3"/>
      <c r="F152" s="3"/>
      <c r="G152" s="3"/>
      <c r="H152" s="3"/>
      <c r="I152" s="3"/>
      <c r="J152" s="3"/>
      <c r="K152" s="3"/>
      <c r="L152" s="3"/>
      <c r="M152" s="3"/>
      <c r="N152" s="3"/>
      <c r="O152" s="3">
        <v>0.71235490000000001</v>
      </c>
    </row>
    <row r="153" spans="1:15" x14ac:dyDescent="0.25">
      <c r="A153">
        <v>201303</v>
      </c>
      <c r="B153" t="s">
        <v>410</v>
      </c>
      <c r="C153" t="s">
        <v>439</v>
      </c>
      <c r="D153" s="3"/>
      <c r="E153" s="3"/>
      <c r="F153" s="3"/>
      <c r="G153" s="3"/>
      <c r="H153" s="3"/>
      <c r="I153" s="3"/>
      <c r="J153" s="3"/>
      <c r="K153" s="3"/>
      <c r="L153" s="3"/>
      <c r="M153" s="3"/>
      <c r="N153" s="3">
        <v>1.296319</v>
      </c>
      <c r="O153" s="3">
        <v>1.296319</v>
      </c>
    </row>
    <row r="154" spans="1:15" x14ac:dyDescent="0.25">
      <c r="A154">
        <v>201303</v>
      </c>
      <c r="B154" t="s">
        <v>410</v>
      </c>
      <c r="C154" t="s">
        <v>418</v>
      </c>
      <c r="D154" s="3"/>
      <c r="E154" s="3"/>
      <c r="F154" s="3"/>
      <c r="G154" s="3"/>
      <c r="H154" s="3"/>
      <c r="I154" s="3"/>
      <c r="J154" s="3"/>
      <c r="K154" s="3"/>
      <c r="L154" s="3"/>
      <c r="M154" s="3"/>
      <c r="N154" s="3">
        <v>0.220774</v>
      </c>
      <c r="O154" s="3">
        <v>0.220774</v>
      </c>
    </row>
    <row r="155" spans="1:15" x14ac:dyDescent="0.25">
      <c r="A155">
        <v>201303</v>
      </c>
      <c r="B155" t="s">
        <v>437</v>
      </c>
      <c r="C155" t="s">
        <v>418</v>
      </c>
      <c r="D155" s="3"/>
      <c r="E155" s="3"/>
      <c r="F155" s="3"/>
      <c r="G155" s="3"/>
      <c r="H155" s="3"/>
      <c r="I155" s="3"/>
      <c r="J155" s="3"/>
      <c r="K155" s="3"/>
      <c r="L155" s="3"/>
      <c r="M155" s="3"/>
      <c r="N155" s="3">
        <v>0.27</v>
      </c>
      <c r="O155" s="3">
        <v>0.27</v>
      </c>
    </row>
    <row r="156" spans="1:15" x14ac:dyDescent="0.25">
      <c r="A156">
        <v>201303</v>
      </c>
      <c r="B156" t="s">
        <v>438</v>
      </c>
      <c r="C156" t="s">
        <v>418</v>
      </c>
      <c r="D156" s="3"/>
      <c r="E156" s="3"/>
      <c r="F156" s="3"/>
      <c r="G156" s="3"/>
      <c r="H156" s="3"/>
      <c r="I156" s="3"/>
      <c r="J156" s="3"/>
      <c r="K156" s="3"/>
      <c r="L156" s="3"/>
      <c r="M156" s="3"/>
      <c r="N156" s="3">
        <v>0.38850000000000001</v>
      </c>
      <c r="O156" s="3">
        <v>0.38850000000000001</v>
      </c>
    </row>
    <row r="157" spans="1:15" x14ac:dyDescent="0.25">
      <c r="A157">
        <v>201303</v>
      </c>
      <c r="B157" t="s">
        <v>436</v>
      </c>
      <c r="C157" t="s">
        <v>435</v>
      </c>
      <c r="D157" s="3"/>
      <c r="E157" s="3"/>
      <c r="F157" s="3"/>
      <c r="G157" s="3"/>
      <c r="H157" s="3">
        <v>0.48108060000000002</v>
      </c>
      <c r="I157" s="3"/>
      <c r="J157" s="3"/>
      <c r="K157" s="3"/>
      <c r="L157" s="3"/>
      <c r="M157" s="3"/>
      <c r="N157" s="3"/>
      <c r="O157" s="3">
        <v>0.48108060000000002</v>
      </c>
    </row>
    <row r="158" spans="1:15" x14ac:dyDescent="0.25">
      <c r="A158">
        <v>201303</v>
      </c>
      <c r="B158" t="s">
        <v>427</v>
      </c>
      <c r="C158" t="s">
        <v>435</v>
      </c>
      <c r="D158" s="3"/>
      <c r="E158" s="3"/>
      <c r="F158" s="3"/>
      <c r="G158" s="3"/>
      <c r="H158" s="3">
        <v>1.54504</v>
      </c>
      <c r="I158" s="3"/>
      <c r="J158" s="3"/>
      <c r="K158" s="3"/>
      <c r="L158" s="3"/>
      <c r="M158" s="3"/>
      <c r="N158" s="3"/>
      <c r="O158" s="3">
        <v>1.54504</v>
      </c>
    </row>
    <row r="159" spans="1:15" x14ac:dyDescent="0.25">
      <c r="A159">
        <v>201203</v>
      </c>
      <c r="B159" t="s">
        <v>409</v>
      </c>
      <c r="C159" t="s">
        <v>224</v>
      </c>
      <c r="D159" s="3">
        <v>1.0699999999999999E-2</v>
      </c>
      <c r="E159" s="3"/>
      <c r="F159" s="3"/>
      <c r="G159" s="3"/>
      <c r="H159" s="3"/>
      <c r="I159" s="3"/>
      <c r="J159" s="3"/>
      <c r="K159" s="3"/>
      <c r="L159" s="3"/>
      <c r="M159" s="3"/>
      <c r="N159" s="3"/>
      <c r="O159" s="3">
        <v>1.0699999999999999E-2</v>
      </c>
    </row>
    <row r="160" spans="1:15" x14ac:dyDescent="0.25">
      <c r="A160">
        <v>201203</v>
      </c>
      <c r="B160" t="s">
        <v>410</v>
      </c>
      <c r="C160" t="s">
        <v>224</v>
      </c>
      <c r="D160" s="3">
        <v>0.03</v>
      </c>
      <c r="E160" s="3"/>
      <c r="F160" s="3"/>
      <c r="G160" s="3"/>
      <c r="H160" s="3"/>
      <c r="I160" s="3"/>
      <c r="J160" s="3"/>
      <c r="K160" s="3"/>
      <c r="L160" s="3"/>
      <c r="M160" s="3"/>
      <c r="N160" s="3"/>
      <c r="O160" s="3">
        <v>0.03</v>
      </c>
    </row>
    <row r="161" spans="1:15" x14ac:dyDescent="0.25">
      <c r="A161">
        <v>201203</v>
      </c>
      <c r="B161" t="s">
        <v>413</v>
      </c>
      <c r="C161" t="s">
        <v>224</v>
      </c>
      <c r="D161" s="3">
        <v>3.25</v>
      </c>
      <c r="E161" s="3"/>
      <c r="F161" s="3"/>
      <c r="G161" s="3"/>
      <c r="H161" s="3"/>
      <c r="I161" s="3"/>
      <c r="J161" s="3"/>
      <c r="K161" s="3"/>
      <c r="L161" s="3"/>
      <c r="M161" s="3"/>
      <c r="N161" s="3"/>
      <c r="O161" s="3">
        <v>3.25</v>
      </c>
    </row>
    <row r="162" spans="1:15" x14ac:dyDescent="0.25">
      <c r="A162">
        <v>201203</v>
      </c>
      <c r="B162" t="s">
        <v>412</v>
      </c>
      <c r="C162" t="s">
        <v>224</v>
      </c>
      <c r="D162" s="3">
        <v>0.218</v>
      </c>
      <c r="E162" s="3"/>
      <c r="F162" s="3"/>
      <c r="G162" s="3"/>
      <c r="H162" s="3"/>
      <c r="I162" s="3"/>
      <c r="J162" s="3"/>
      <c r="K162" s="3"/>
      <c r="L162" s="3"/>
      <c r="M162" s="3"/>
      <c r="N162" s="3"/>
      <c r="O162" s="3">
        <v>0.218</v>
      </c>
    </row>
    <row r="163" spans="1:15" x14ac:dyDescent="0.25">
      <c r="A163">
        <v>201203</v>
      </c>
      <c r="B163" t="s">
        <v>440</v>
      </c>
      <c r="C163" t="s">
        <v>432</v>
      </c>
      <c r="D163" s="3"/>
      <c r="E163" s="3"/>
      <c r="F163" s="3"/>
      <c r="G163" s="3"/>
      <c r="H163" s="3">
        <v>1E-3</v>
      </c>
      <c r="I163" s="3"/>
      <c r="J163" s="3"/>
      <c r="K163" s="3"/>
      <c r="L163" s="3"/>
      <c r="M163" s="3"/>
      <c r="N163" s="3"/>
      <c r="O163" s="3">
        <v>1E-3</v>
      </c>
    </row>
    <row r="164" spans="1:15" x14ac:dyDescent="0.25">
      <c r="A164">
        <v>201203</v>
      </c>
      <c r="B164" t="s">
        <v>441</v>
      </c>
      <c r="C164" t="s">
        <v>432</v>
      </c>
      <c r="D164" s="3"/>
      <c r="E164" s="3"/>
      <c r="F164" s="3"/>
      <c r="G164" s="3"/>
      <c r="H164" s="3">
        <v>0.42959999999999998</v>
      </c>
      <c r="I164" s="3"/>
      <c r="J164" s="3"/>
      <c r="K164" s="3"/>
      <c r="L164" s="3"/>
      <c r="M164" s="3"/>
      <c r="N164" s="3"/>
      <c r="O164" s="3">
        <v>0.42959999999999998</v>
      </c>
    </row>
    <row r="165" spans="1:15" x14ac:dyDescent="0.25">
      <c r="A165">
        <v>201203</v>
      </c>
      <c r="B165" t="s">
        <v>440</v>
      </c>
      <c r="C165" t="s">
        <v>433</v>
      </c>
      <c r="D165" s="3"/>
      <c r="E165" s="3"/>
      <c r="F165" s="3"/>
      <c r="G165" s="3"/>
      <c r="H165" s="3">
        <v>1.6E-2</v>
      </c>
      <c r="I165" s="3"/>
      <c r="J165" s="3"/>
      <c r="K165" s="3"/>
      <c r="L165" s="3"/>
      <c r="M165" s="3"/>
      <c r="N165" s="3"/>
      <c r="O165" s="3">
        <v>1.6E-2</v>
      </c>
    </row>
    <row r="166" spans="1:15" x14ac:dyDescent="0.25">
      <c r="A166">
        <v>201203</v>
      </c>
      <c r="B166" t="s">
        <v>441</v>
      </c>
      <c r="C166" t="s">
        <v>433</v>
      </c>
      <c r="D166" s="3"/>
      <c r="E166" s="3"/>
      <c r="F166" s="3"/>
      <c r="G166" s="3"/>
      <c r="H166" s="3">
        <v>0.61419999999999997</v>
      </c>
      <c r="I166" s="3"/>
      <c r="J166" s="3"/>
      <c r="K166" s="3"/>
      <c r="L166" s="3"/>
      <c r="M166" s="3"/>
      <c r="N166" s="3"/>
      <c r="O166" s="3">
        <v>0.61419999999999997</v>
      </c>
    </row>
    <row r="167" spans="1:15" x14ac:dyDescent="0.25">
      <c r="A167">
        <v>201203</v>
      </c>
      <c r="B167" t="s">
        <v>427</v>
      </c>
      <c r="C167" t="s">
        <v>433</v>
      </c>
      <c r="D167" s="3"/>
      <c r="E167" s="3"/>
      <c r="F167" s="3"/>
      <c r="G167" s="3"/>
      <c r="H167" s="3">
        <v>0.39629999999999999</v>
      </c>
      <c r="I167" s="3"/>
      <c r="J167" s="3"/>
      <c r="K167" s="3"/>
      <c r="L167" s="3"/>
      <c r="M167" s="3"/>
      <c r="N167" s="3"/>
      <c r="O167" s="3">
        <v>0.39629999999999999</v>
      </c>
    </row>
    <row r="168" spans="1:15" x14ac:dyDescent="0.25">
      <c r="A168">
        <v>201203</v>
      </c>
      <c r="B168" t="s">
        <v>409</v>
      </c>
      <c r="C168" t="s">
        <v>220</v>
      </c>
      <c r="D168" s="3">
        <v>3.09E-2</v>
      </c>
      <c r="E168" s="3"/>
      <c r="F168" s="3"/>
      <c r="G168" s="3"/>
      <c r="H168" s="3"/>
      <c r="I168" s="3"/>
      <c r="J168" s="3"/>
      <c r="K168" s="3"/>
      <c r="L168" s="3"/>
      <c r="M168" s="3"/>
      <c r="N168" s="3"/>
      <c r="O168" s="3">
        <v>3.09E-2</v>
      </c>
    </row>
    <row r="169" spans="1:15" x14ac:dyDescent="0.25">
      <c r="A169">
        <v>201203</v>
      </c>
      <c r="B169" t="s">
        <v>410</v>
      </c>
      <c r="C169" t="s">
        <v>220</v>
      </c>
      <c r="D169" s="3">
        <v>0.4718</v>
      </c>
      <c r="E169" s="3"/>
      <c r="F169" s="3"/>
      <c r="G169" s="3"/>
      <c r="H169" s="3"/>
      <c r="I169" s="3"/>
      <c r="J169" s="3"/>
      <c r="K169" s="3"/>
      <c r="L169" s="3"/>
      <c r="M169" s="3"/>
      <c r="N169" s="3"/>
      <c r="O169" s="3">
        <v>0.4718</v>
      </c>
    </row>
    <row r="170" spans="1:15" x14ac:dyDescent="0.25">
      <c r="A170">
        <v>201203</v>
      </c>
      <c r="B170" t="s">
        <v>120</v>
      </c>
      <c r="C170" t="s">
        <v>220</v>
      </c>
      <c r="D170" s="3">
        <v>1.2E-2</v>
      </c>
      <c r="E170" s="3"/>
      <c r="F170" s="3"/>
      <c r="G170" s="3"/>
      <c r="H170" s="3"/>
      <c r="I170" s="3"/>
      <c r="J170" s="3"/>
      <c r="K170" s="3"/>
      <c r="L170" s="3"/>
      <c r="M170" s="3"/>
      <c r="N170" s="3"/>
      <c r="O170" s="3">
        <v>1.2E-2</v>
      </c>
    </row>
    <row r="171" spans="1:15" x14ac:dyDescent="0.25">
      <c r="A171">
        <v>201203</v>
      </c>
      <c r="B171" t="s">
        <v>415</v>
      </c>
      <c r="C171" t="s">
        <v>220</v>
      </c>
      <c r="D171" s="3">
        <v>0.5242</v>
      </c>
      <c r="E171" s="3"/>
      <c r="F171" s="3"/>
      <c r="G171" s="3"/>
      <c r="H171" s="3"/>
      <c r="I171" s="3"/>
      <c r="J171" s="3"/>
      <c r="K171" s="3"/>
      <c r="L171" s="3"/>
      <c r="M171" s="3"/>
      <c r="N171" s="3"/>
      <c r="O171" s="3">
        <v>0.5242</v>
      </c>
    </row>
    <row r="172" spans="1:15" x14ac:dyDescent="0.25">
      <c r="A172">
        <v>201203</v>
      </c>
      <c r="B172" t="s">
        <v>412</v>
      </c>
      <c r="C172" t="s">
        <v>220</v>
      </c>
      <c r="D172" s="3">
        <v>1.11E-2</v>
      </c>
      <c r="E172" s="3"/>
      <c r="F172" s="3"/>
      <c r="G172" s="3"/>
      <c r="H172" s="3"/>
      <c r="I172" s="3"/>
      <c r="J172" s="3"/>
      <c r="K172" s="3"/>
      <c r="L172" s="3"/>
      <c r="M172" s="3"/>
      <c r="N172" s="3"/>
      <c r="O172" s="3">
        <v>1.11E-2</v>
      </c>
    </row>
    <row r="173" spans="1:15" x14ac:dyDescent="0.25">
      <c r="A173">
        <v>201203</v>
      </c>
      <c r="B173" t="s">
        <v>410</v>
      </c>
      <c r="C173" t="s">
        <v>279</v>
      </c>
      <c r="D173" s="3">
        <v>3.2557999999999998</v>
      </c>
      <c r="E173" s="3"/>
      <c r="F173" s="3"/>
      <c r="G173" s="3"/>
      <c r="H173" s="3"/>
      <c r="I173" s="3"/>
      <c r="J173" s="3"/>
      <c r="K173" s="3"/>
      <c r="L173" s="3"/>
      <c r="M173" s="3"/>
      <c r="N173" s="3"/>
      <c r="O173" s="3">
        <v>3.2557999999999998</v>
      </c>
    </row>
    <row r="174" spans="1:15" x14ac:dyDescent="0.25">
      <c r="A174">
        <v>201203</v>
      </c>
      <c r="B174" t="s">
        <v>413</v>
      </c>
      <c r="C174" t="s">
        <v>279</v>
      </c>
      <c r="D174" s="3">
        <v>8.1751000000000005</v>
      </c>
      <c r="E174" s="3"/>
      <c r="F174" s="3"/>
      <c r="G174" s="3"/>
      <c r="H174" s="3"/>
      <c r="I174" s="3"/>
      <c r="J174" s="3"/>
      <c r="K174" s="3"/>
      <c r="L174" s="3"/>
      <c r="M174" s="3"/>
      <c r="N174" s="3"/>
      <c r="O174" s="3">
        <v>8.1751000000000005</v>
      </c>
    </row>
    <row r="175" spans="1:15" x14ac:dyDescent="0.25">
      <c r="A175">
        <v>201203</v>
      </c>
      <c r="B175" t="s">
        <v>438</v>
      </c>
      <c r="C175" t="s">
        <v>279</v>
      </c>
      <c r="D175" s="3">
        <v>0.6361</v>
      </c>
      <c r="E175" s="3"/>
      <c r="F175" s="3"/>
      <c r="G175" s="3"/>
      <c r="H175" s="3"/>
      <c r="I175" s="3"/>
      <c r="J175" s="3"/>
      <c r="K175" s="3"/>
      <c r="L175" s="3"/>
      <c r="M175" s="3"/>
      <c r="N175" s="3"/>
      <c r="O175" s="3">
        <v>0.6361</v>
      </c>
    </row>
    <row r="176" spans="1:15" x14ac:dyDescent="0.25">
      <c r="A176">
        <v>201203</v>
      </c>
      <c r="B176" t="s">
        <v>410</v>
      </c>
      <c r="C176" t="s">
        <v>219</v>
      </c>
      <c r="D176" s="3">
        <v>4.9599999999999998E-2</v>
      </c>
      <c r="E176" s="3"/>
      <c r="F176" s="3"/>
      <c r="G176" s="3"/>
      <c r="H176" s="3"/>
      <c r="I176" s="3"/>
      <c r="J176" s="3"/>
      <c r="K176" s="3"/>
      <c r="L176" s="3"/>
      <c r="M176" s="3"/>
      <c r="N176" s="3"/>
      <c r="O176" s="3">
        <v>4.9599999999999998E-2</v>
      </c>
    </row>
    <row r="177" spans="1:15" x14ac:dyDescent="0.25">
      <c r="A177">
        <v>201203</v>
      </c>
      <c r="B177" t="s">
        <v>413</v>
      </c>
      <c r="C177" t="s">
        <v>219</v>
      </c>
      <c r="D177" s="3">
        <v>3.3656999999999999</v>
      </c>
      <c r="E177" s="3"/>
      <c r="F177" s="3"/>
      <c r="G177" s="3"/>
      <c r="H177" s="3"/>
      <c r="I177" s="3"/>
      <c r="J177" s="3"/>
      <c r="K177" s="3"/>
      <c r="L177" s="3"/>
      <c r="M177" s="3"/>
      <c r="N177" s="3"/>
      <c r="O177" s="3">
        <v>3.3656999999999999</v>
      </c>
    </row>
    <row r="178" spans="1:15" x14ac:dyDescent="0.25">
      <c r="A178">
        <v>201203</v>
      </c>
      <c r="B178" t="s">
        <v>120</v>
      </c>
      <c r="C178" t="s">
        <v>219</v>
      </c>
      <c r="D178" s="3">
        <v>0.05</v>
      </c>
      <c r="E178" s="3"/>
      <c r="F178" s="3"/>
      <c r="G178" s="3"/>
      <c r="H178" s="3"/>
      <c r="I178" s="3"/>
      <c r="J178" s="3"/>
      <c r="K178" s="3"/>
      <c r="L178" s="3"/>
      <c r="M178" s="3"/>
      <c r="N178" s="3"/>
      <c r="O178" s="3">
        <v>0.05</v>
      </c>
    </row>
    <row r="179" spans="1:15" x14ac:dyDescent="0.25">
      <c r="A179">
        <v>201203</v>
      </c>
      <c r="B179" t="s">
        <v>440</v>
      </c>
      <c r="C179" t="s">
        <v>435</v>
      </c>
      <c r="D179" s="3"/>
      <c r="E179" s="3"/>
      <c r="F179" s="3"/>
      <c r="G179" s="3"/>
      <c r="H179" s="3">
        <v>1.6E-2</v>
      </c>
      <c r="I179" s="3"/>
      <c r="J179" s="3"/>
      <c r="K179" s="3"/>
      <c r="L179" s="3"/>
      <c r="M179" s="3"/>
      <c r="N179" s="3"/>
      <c r="O179" s="3">
        <v>1.6E-2</v>
      </c>
    </row>
    <row r="180" spans="1:15" x14ac:dyDescent="0.25">
      <c r="A180">
        <v>201203</v>
      </c>
      <c r="B180" t="s">
        <v>441</v>
      </c>
      <c r="C180" t="s">
        <v>435</v>
      </c>
      <c r="D180" s="3"/>
      <c r="E180" s="3"/>
      <c r="F180" s="3"/>
      <c r="G180" s="3"/>
      <c r="H180" s="3">
        <v>0.44040000000000001</v>
      </c>
      <c r="I180" s="3"/>
      <c r="J180" s="3"/>
      <c r="K180" s="3"/>
      <c r="L180" s="3"/>
      <c r="M180" s="3"/>
      <c r="N180" s="3"/>
      <c r="O180" s="3">
        <v>0.44040000000000001</v>
      </c>
    </row>
    <row r="181" spans="1:15" x14ac:dyDescent="0.25">
      <c r="A181">
        <v>201203</v>
      </c>
      <c r="B181" t="s">
        <v>427</v>
      </c>
      <c r="C181" t="s">
        <v>435</v>
      </c>
      <c r="D181" s="3"/>
      <c r="E181" s="3"/>
      <c r="F181" s="3"/>
      <c r="G181" s="3"/>
      <c r="H181" s="3">
        <v>1.4372</v>
      </c>
      <c r="I181" s="3"/>
      <c r="J181" s="3"/>
      <c r="K181" s="3"/>
      <c r="L181" s="3"/>
      <c r="M181" s="3"/>
      <c r="N181" s="3"/>
      <c r="O181" s="3">
        <v>1.4372</v>
      </c>
    </row>
    <row r="182" spans="1:15" x14ac:dyDescent="0.25">
      <c r="A182">
        <v>201203</v>
      </c>
      <c r="B182" t="s">
        <v>427</v>
      </c>
      <c r="C182" t="s">
        <v>432</v>
      </c>
      <c r="D182" s="3"/>
      <c r="E182" s="3"/>
      <c r="F182" s="3"/>
      <c r="G182" s="3"/>
      <c r="H182" s="3">
        <v>2.2000000000000001E-3</v>
      </c>
      <c r="I182" s="3"/>
      <c r="J182" s="3"/>
      <c r="K182" s="3"/>
      <c r="L182" s="3"/>
      <c r="M182" s="3"/>
      <c r="N182" s="3"/>
      <c r="O182" s="3">
        <v>2.2000000000000001E-3</v>
      </c>
    </row>
    <row r="183" spans="1:15" x14ac:dyDescent="0.25">
      <c r="A183">
        <v>201203</v>
      </c>
      <c r="B183" t="s">
        <v>409</v>
      </c>
      <c r="C183" t="s">
        <v>435</v>
      </c>
      <c r="D183" s="3"/>
      <c r="E183" s="3"/>
      <c r="F183" s="3"/>
      <c r="G183" s="3"/>
      <c r="H183" s="3">
        <v>0.12</v>
      </c>
      <c r="I183" s="3"/>
      <c r="J183" s="3"/>
      <c r="K183" s="3"/>
      <c r="L183" s="3"/>
      <c r="M183" s="3"/>
      <c r="N183" s="3"/>
      <c r="O183" s="3">
        <v>0.12</v>
      </c>
    </row>
    <row r="184" spans="1:15" x14ac:dyDescent="0.25">
      <c r="A184">
        <v>201203</v>
      </c>
      <c r="B184" t="s">
        <v>410</v>
      </c>
      <c r="C184" t="s">
        <v>228</v>
      </c>
      <c r="D184" s="3">
        <v>0.28539999999999999</v>
      </c>
      <c r="E184" s="3"/>
      <c r="F184" s="3"/>
      <c r="G184" s="3"/>
      <c r="H184" s="3"/>
      <c r="I184" s="3"/>
      <c r="J184" s="3"/>
      <c r="K184" s="3"/>
      <c r="L184" s="3"/>
      <c r="M184" s="3"/>
      <c r="N184" s="3"/>
      <c r="O184" s="3">
        <v>0.28539999999999999</v>
      </c>
    </row>
    <row r="185" spans="1:15" x14ac:dyDescent="0.25">
      <c r="A185">
        <v>201103</v>
      </c>
      <c r="B185" t="s">
        <v>442</v>
      </c>
      <c r="C185" t="s">
        <v>443</v>
      </c>
      <c r="D185" s="3">
        <v>1.89E-2</v>
      </c>
      <c r="E185" s="3"/>
      <c r="F185" s="3"/>
      <c r="G185" s="3"/>
      <c r="H185" s="3"/>
      <c r="I185" s="3"/>
      <c r="J185" s="3"/>
      <c r="K185" s="3"/>
      <c r="L185" s="3"/>
      <c r="M185" s="3"/>
      <c r="N185" s="3"/>
      <c r="O185" s="3">
        <v>1.89E-2</v>
      </c>
    </row>
    <row r="186" spans="1:15" x14ac:dyDescent="0.25">
      <c r="A186">
        <v>201103</v>
      </c>
      <c r="B186" t="s">
        <v>444</v>
      </c>
      <c r="C186" t="s">
        <v>443</v>
      </c>
      <c r="D186" s="3">
        <v>3.2199999999999999E-2</v>
      </c>
      <c r="E186" s="3"/>
      <c r="F186" s="3"/>
      <c r="G186" s="3"/>
      <c r="H186" s="3"/>
      <c r="I186" s="3"/>
      <c r="J186" s="3"/>
      <c r="K186" s="3"/>
      <c r="L186" s="3"/>
      <c r="M186" s="3"/>
      <c r="N186" s="3"/>
      <c r="O186" s="3">
        <v>3.2199999999999999E-2</v>
      </c>
    </row>
    <row r="187" spans="1:15" x14ac:dyDescent="0.25">
      <c r="A187">
        <v>201103</v>
      </c>
      <c r="B187" t="s">
        <v>445</v>
      </c>
      <c r="C187" t="s">
        <v>443</v>
      </c>
      <c r="D187" s="3">
        <v>0</v>
      </c>
      <c r="E187" s="3"/>
      <c r="F187" s="3"/>
      <c r="G187" s="3"/>
      <c r="H187" s="3"/>
      <c r="I187" s="3"/>
      <c r="J187" s="3"/>
      <c r="K187" s="3"/>
      <c r="L187" s="3"/>
      <c r="M187" s="3"/>
      <c r="N187" s="3"/>
      <c r="O187" s="3">
        <v>0</v>
      </c>
    </row>
    <row r="188" spans="1:15" x14ac:dyDescent="0.25">
      <c r="A188">
        <v>201103</v>
      </c>
      <c r="B188" t="s">
        <v>446</v>
      </c>
      <c r="C188" t="s">
        <v>443</v>
      </c>
      <c r="D188" s="3">
        <v>0</v>
      </c>
      <c r="E188" s="3"/>
      <c r="F188" s="3"/>
      <c r="G188" s="3"/>
      <c r="H188" s="3"/>
      <c r="I188" s="3"/>
      <c r="J188" s="3"/>
      <c r="K188" s="3"/>
      <c r="L188" s="3"/>
      <c r="M188" s="3"/>
      <c r="N188" s="3"/>
      <c r="O188" s="3">
        <v>0</v>
      </c>
    </row>
    <row r="189" spans="1:15" x14ac:dyDescent="0.25">
      <c r="A189">
        <v>201103</v>
      </c>
      <c r="B189" t="s">
        <v>447</v>
      </c>
      <c r="C189" t="s">
        <v>443</v>
      </c>
      <c r="D189" s="3">
        <v>3.5</v>
      </c>
      <c r="E189" s="3"/>
      <c r="F189" s="3"/>
      <c r="G189" s="3"/>
      <c r="H189" s="3"/>
      <c r="I189" s="3"/>
      <c r="J189" s="3"/>
      <c r="K189" s="3"/>
      <c r="L189" s="3"/>
      <c r="M189" s="3"/>
      <c r="N189" s="3"/>
      <c r="O189" s="3">
        <v>3.5</v>
      </c>
    </row>
    <row r="190" spans="1:15" x14ac:dyDescent="0.25">
      <c r="A190">
        <v>201103</v>
      </c>
      <c r="B190" t="s">
        <v>448</v>
      </c>
      <c r="C190" t="s">
        <v>443</v>
      </c>
      <c r="D190" s="3">
        <v>0.22339999999999999</v>
      </c>
      <c r="E190" s="3"/>
      <c r="F190" s="3"/>
      <c r="G190" s="3"/>
      <c r="H190" s="3"/>
      <c r="I190" s="3"/>
      <c r="J190" s="3"/>
      <c r="K190" s="3"/>
      <c r="L190" s="3"/>
      <c r="M190" s="3"/>
      <c r="N190" s="3"/>
      <c r="O190" s="3">
        <v>0.22339999999999999</v>
      </c>
    </row>
    <row r="191" spans="1:15" x14ac:dyDescent="0.25">
      <c r="A191">
        <v>201103</v>
      </c>
      <c r="B191" t="s">
        <v>442</v>
      </c>
      <c r="C191" t="s">
        <v>449</v>
      </c>
      <c r="D191" s="3">
        <v>0</v>
      </c>
      <c r="E191" s="3"/>
      <c r="F191" s="3"/>
      <c r="G191" s="3"/>
      <c r="H191" s="3"/>
      <c r="I191" s="3"/>
      <c r="J191" s="3"/>
      <c r="K191" s="3"/>
      <c r="L191" s="3"/>
      <c r="M191" s="3"/>
      <c r="N191" s="3"/>
      <c r="O191" s="3">
        <v>0</v>
      </c>
    </row>
    <row r="192" spans="1:15" x14ac:dyDescent="0.25">
      <c r="A192">
        <v>201103</v>
      </c>
      <c r="B192" t="s">
        <v>444</v>
      </c>
      <c r="C192" t="s">
        <v>449</v>
      </c>
      <c r="D192" s="3">
        <v>3.1099999999999999E-2</v>
      </c>
      <c r="E192" s="3"/>
      <c r="F192" s="3"/>
      <c r="G192" s="3"/>
      <c r="H192" s="3"/>
      <c r="I192" s="3"/>
      <c r="J192" s="3"/>
      <c r="K192" s="3"/>
      <c r="L192" s="3"/>
      <c r="M192" s="3"/>
      <c r="N192" s="3"/>
      <c r="O192" s="3">
        <v>3.1099999999999999E-2</v>
      </c>
    </row>
    <row r="193" spans="1:15" x14ac:dyDescent="0.25">
      <c r="A193">
        <v>201103</v>
      </c>
      <c r="B193" t="s">
        <v>445</v>
      </c>
      <c r="C193" t="s">
        <v>449</v>
      </c>
      <c r="D193" s="3">
        <v>0</v>
      </c>
      <c r="E193" s="3"/>
      <c r="F193" s="3"/>
      <c r="G193" s="3"/>
      <c r="H193" s="3"/>
      <c r="I193" s="3"/>
      <c r="J193" s="3"/>
      <c r="K193" s="3"/>
      <c r="L193" s="3"/>
      <c r="M193" s="3"/>
      <c r="N193" s="3"/>
      <c r="O193" s="3">
        <v>0</v>
      </c>
    </row>
    <row r="194" spans="1:15" x14ac:dyDescent="0.25">
      <c r="A194">
        <v>201103</v>
      </c>
      <c r="B194" t="s">
        <v>446</v>
      </c>
      <c r="C194" t="s">
        <v>449</v>
      </c>
      <c r="D194" s="3">
        <v>0</v>
      </c>
      <c r="E194" s="3"/>
      <c r="F194" s="3"/>
      <c r="G194" s="3"/>
      <c r="H194" s="3"/>
      <c r="I194" s="3"/>
      <c r="J194" s="3"/>
      <c r="K194" s="3"/>
      <c r="L194" s="3"/>
      <c r="M194" s="3"/>
      <c r="N194" s="3"/>
      <c r="O194" s="3">
        <v>0</v>
      </c>
    </row>
    <row r="195" spans="1:15" x14ac:dyDescent="0.25">
      <c r="A195">
        <v>201103</v>
      </c>
      <c r="B195" t="s">
        <v>447</v>
      </c>
      <c r="C195" t="s">
        <v>449</v>
      </c>
      <c r="D195" s="3">
        <v>0</v>
      </c>
      <c r="E195" s="3"/>
      <c r="F195" s="3"/>
      <c r="G195" s="3"/>
      <c r="H195" s="3"/>
      <c r="I195" s="3"/>
      <c r="J195" s="3"/>
      <c r="K195" s="3"/>
      <c r="L195" s="3"/>
      <c r="M195" s="3"/>
      <c r="N195" s="3"/>
      <c r="O195" s="3">
        <v>0</v>
      </c>
    </row>
    <row r="196" spans="1:15" x14ac:dyDescent="0.25">
      <c r="A196">
        <v>201103</v>
      </c>
      <c r="B196" t="s">
        <v>450</v>
      </c>
      <c r="C196" t="s">
        <v>449</v>
      </c>
      <c r="D196" s="3">
        <v>1.2E-2</v>
      </c>
      <c r="E196" s="3"/>
      <c r="F196" s="3"/>
      <c r="G196" s="3"/>
      <c r="H196" s="3"/>
      <c r="I196" s="3"/>
      <c r="J196" s="3"/>
      <c r="K196" s="3"/>
      <c r="L196" s="3"/>
      <c r="M196" s="3"/>
      <c r="N196" s="3"/>
      <c r="O196" s="3">
        <v>1.2E-2</v>
      </c>
    </row>
    <row r="197" spans="1:15" x14ac:dyDescent="0.25">
      <c r="A197">
        <v>201103</v>
      </c>
      <c r="B197" t="s">
        <v>451</v>
      </c>
      <c r="C197" t="s">
        <v>449</v>
      </c>
      <c r="D197" s="3">
        <v>0.25750000000000001</v>
      </c>
      <c r="E197" s="3"/>
      <c r="F197" s="3"/>
      <c r="G197" s="3"/>
      <c r="H197" s="3"/>
      <c r="I197" s="3"/>
      <c r="J197" s="3"/>
      <c r="K197" s="3"/>
      <c r="L197" s="3"/>
      <c r="M197" s="3"/>
      <c r="N197" s="3"/>
      <c r="O197" s="3">
        <v>0.25750000000000001</v>
      </c>
    </row>
    <row r="198" spans="1:15" x14ac:dyDescent="0.25">
      <c r="A198">
        <v>201103</v>
      </c>
      <c r="B198" t="s">
        <v>448</v>
      </c>
      <c r="C198" t="s">
        <v>449</v>
      </c>
      <c r="D198" s="3">
        <v>0</v>
      </c>
      <c r="E198" s="3"/>
      <c r="F198" s="3"/>
      <c r="G198" s="3"/>
      <c r="H198" s="3"/>
      <c r="I198" s="3"/>
      <c r="J198" s="3"/>
      <c r="K198" s="3"/>
      <c r="L198" s="3"/>
      <c r="M198" s="3"/>
      <c r="N198" s="3"/>
      <c r="O198" s="3">
        <v>0</v>
      </c>
    </row>
    <row r="199" spans="1:15" x14ac:dyDescent="0.25">
      <c r="A199">
        <v>201103</v>
      </c>
      <c r="B199" t="s">
        <v>442</v>
      </c>
      <c r="C199" t="s">
        <v>452</v>
      </c>
      <c r="D199" s="3"/>
      <c r="E199" s="3"/>
      <c r="F199" s="3"/>
      <c r="G199" s="3"/>
      <c r="H199" s="3">
        <v>4.7800000000000002E-2</v>
      </c>
      <c r="I199" s="3"/>
      <c r="J199" s="3"/>
      <c r="K199" s="3"/>
      <c r="L199" s="3"/>
      <c r="M199" s="3"/>
      <c r="N199" s="3"/>
      <c r="O199" s="3">
        <v>4.7800000000000002E-2</v>
      </c>
    </row>
    <row r="200" spans="1:15" x14ac:dyDescent="0.25">
      <c r="A200">
        <v>201103</v>
      </c>
      <c r="B200" t="s">
        <v>445</v>
      </c>
      <c r="C200" t="s">
        <v>452</v>
      </c>
      <c r="D200" s="3"/>
      <c r="E200" s="3"/>
      <c r="F200" s="3"/>
      <c r="G200" s="3"/>
      <c r="H200" s="3">
        <v>0</v>
      </c>
      <c r="I200" s="3"/>
      <c r="J200" s="3"/>
      <c r="K200" s="3"/>
      <c r="L200" s="3"/>
      <c r="M200" s="3"/>
      <c r="N200" s="3"/>
      <c r="O200" s="3">
        <v>0</v>
      </c>
    </row>
    <row r="201" spans="1:15" x14ac:dyDescent="0.25">
      <c r="A201">
        <v>201103</v>
      </c>
      <c r="B201" t="s">
        <v>446</v>
      </c>
      <c r="C201" t="s">
        <v>452</v>
      </c>
      <c r="D201" s="3"/>
      <c r="E201" s="3"/>
      <c r="F201" s="3"/>
      <c r="G201" s="3"/>
      <c r="H201" s="3">
        <v>0</v>
      </c>
      <c r="I201" s="3"/>
      <c r="J201" s="3"/>
      <c r="K201" s="3"/>
      <c r="L201" s="3"/>
      <c r="M201" s="3"/>
      <c r="N201" s="3"/>
      <c r="O201" s="3">
        <v>0</v>
      </c>
    </row>
    <row r="202" spans="1:15" x14ac:dyDescent="0.25">
      <c r="A202">
        <v>201103</v>
      </c>
      <c r="B202" t="s">
        <v>447</v>
      </c>
      <c r="C202" t="s">
        <v>452</v>
      </c>
      <c r="D202" s="3"/>
      <c r="E202" s="3"/>
      <c r="F202" s="3"/>
      <c r="G202" s="3"/>
      <c r="H202" s="3">
        <v>0</v>
      </c>
      <c r="I202" s="3"/>
      <c r="J202" s="3"/>
      <c r="K202" s="3"/>
      <c r="L202" s="3"/>
      <c r="M202" s="3"/>
      <c r="N202" s="3"/>
      <c r="O202" s="3">
        <v>0</v>
      </c>
    </row>
    <row r="203" spans="1:15" x14ac:dyDescent="0.25">
      <c r="A203">
        <v>201103</v>
      </c>
      <c r="B203" t="s">
        <v>453</v>
      </c>
      <c r="C203" t="s">
        <v>452</v>
      </c>
      <c r="D203" s="3"/>
      <c r="E203" s="3"/>
      <c r="F203" s="3"/>
      <c r="G203" s="3"/>
      <c r="H203" s="3">
        <v>0.44040000000000001</v>
      </c>
      <c r="I203" s="3"/>
      <c r="J203" s="3"/>
      <c r="K203" s="3"/>
      <c r="L203" s="3"/>
      <c r="M203" s="3"/>
      <c r="N203" s="3"/>
      <c r="O203" s="3">
        <v>0.44040000000000001</v>
      </c>
    </row>
    <row r="204" spans="1:15" x14ac:dyDescent="0.25">
      <c r="A204">
        <v>201103</v>
      </c>
      <c r="B204" t="s">
        <v>454</v>
      </c>
      <c r="C204" t="s">
        <v>452</v>
      </c>
      <c r="D204" s="3"/>
      <c r="E204" s="3"/>
      <c r="F204" s="3"/>
      <c r="G204" s="3"/>
      <c r="H204" s="3">
        <v>1.218</v>
      </c>
      <c r="I204" s="3"/>
      <c r="J204" s="3"/>
      <c r="K204" s="3"/>
      <c r="L204" s="3"/>
      <c r="M204" s="3"/>
      <c r="N204" s="3"/>
      <c r="O204" s="3">
        <v>1.218</v>
      </c>
    </row>
    <row r="205" spans="1:15" x14ac:dyDescent="0.25">
      <c r="A205">
        <v>201103</v>
      </c>
      <c r="B205" t="s">
        <v>445</v>
      </c>
      <c r="C205" t="s">
        <v>455</v>
      </c>
      <c r="D205" s="3"/>
      <c r="E205" s="3"/>
      <c r="F205" s="3"/>
      <c r="G205" s="3"/>
      <c r="H205" s="3">
        <v>0</v>
      </c>
      <c r="I205" s="3"/>
      <c r="J205" s="3"/>
      <c r="K205" s="3"/>
      <c r="L205" s="3"/>
      <c r="M205" s="3"/>
      <c r="N205" s="3"/>
      <c r="O205" s="3">
        <v>0</v>
      </c>
    </row>
    <row r="206" spans="1:15" x14ac:dyDescent="0.25">
      <c r="A206">
        <v>201103</v>
      </c>
      <c r="B206" t="s">
        <v>446</v>
      </c>
      <c r="C206" t="s">
        <v>455</v>
      </c>
      <c r="D206" s="3"/>
      <c r="E206" s="3"/>
      <c r="F206" s="3"/>
      <c r="G206" s="3"/>
      <c r="H206" s="3">
        <v>0</v>
      </c>
      <c r="I206" s="3"/>
      <c r="J206" s="3"/>
      <c r="K206" s="3"/>
      <c r="L206" s="3"/>
      <c r="M206" s="3"/>
      <c r="N206" s="3"/>
      <c r="O206" s="3">
        <v>0</v>
      </c>
    </row>
    <row r="207" spans="1:15" x14ac:dyDescent="0.25">
      <c r="A207">
        <v>201103</v>
      </c>
      <c r="B207" t="s">
        <v>447</v>
      </c>
      <c r="C207" t="s">
        <v>455</v>
      </c>
      <c r="D207" s="3"/>
      <c r="E207" s="3"/>
      <c r="F207" s="3"/>
      <c r="G207" s="3"/>
      <c r="H207" s="3">
        <v>0</v>
      </c>
      <c r="I207" s="3"/>
      <c r="J207" s="3"/>
      <c r="K207" s="3"/>
      <c r="L207" s="3"/>
      <c r="M207" s="3"/>
      <c r="N207" s="3"/>
      <c r="O207" s="3">
        <v>0</v>
      </c>
    </row>
    <row r="208" spans="1:15" x14ac:dyDescent="0.25">
      <c r="A208">
        <v>201103</v>
      </c>
      <c r="B208" t="s">
        <v>453</v>
      </c>
      <c r="C208" t="s">
        <v>455</v>
      </c>
      <c r="D208" s="3"/>
      <c r="E208" s="3"/>
      <c r="F208" s="3"/>
      <c r="G208" s="3"/>
      <c r="H208" s="3">
        <v>0.42959999999999998</v>
      </c>
      <c r="I208" s="3"/>
      <c r="J208" s="3"/>
      <c r="K208" s="3"/>
      <c r="L208" s="3"/>
      <c r="M208" s="3"/>
      <c r="N208" s="3"/>
      <c r="O208" s="3">
        <v>0.42959999999999998</v>
      </c>
    </row>
    <row r="209" spans="1:15" x14ac:dyDescent="0.25">
      <c r="A209">
        <v>201103</v>
      </c>
      <c r="B209" t="s">
        <v>454</v>
      </c>
      <c r="C209" t="s">
        <v>455</v>
      </c>
      <c r="D209" s="3"/>
      <c r="E209" s="3"/>
      <c r="F209" s="3"/>
      <c r="G209" s="3"/>
      <c r="H209" s="3">
        <v>5.4999999999999997E-3</v>
      </c>
      <c r="I209" s="3"/>
      <c r="J209" s="3"/>
      <c r="K209" s="3"/>
      <c r="L209" s="3"/>
      <c r="M209" s="3"/>
      <c r="N209" s="3"/>
      <c r="O209" s="3">
        <v>5.4999999999999997E-3</v>
      </c>
    </row>
    <row r="210" spans="1:15" x14ac:dyDescent="0.25">
      <c r="A210">
        <v>201103</v>
      </c>
      <c r="B210" t="s">
        <v>445</v>
      </c>
      <c r="C210" t="s">
        <v>456</v>
      </c>
      <c r="D210" s="3"/>
      <c r="E210" s="3"/>
      <c r="F210" s="3"/>
      <c r="G210" s="3"/>
      <c r="H210" s="3"/>
      <c r="I210" s="3"/>
      <c r="J210" s="3"/>
      <c r="K210" s="3"/>
      <c r="L210" s="3"/>
      <c r="M210" s="3"/>
      <c r="N210" s="3"/>
      <c r="O210" s="3">
        <v>0</v>
      </c>
    </row>
    <row r="211" spans="1:15" x14ac:dyDescent="0.25">
      <c r="A211">
        <v>201103</v>
      </c>
      <c r="B211" t="s">
        <v>446</v>
      </c>
      <c r="C211" t="s">
        <v>456</v>
      </c>
      <c r="D211" s="3"/>
      <c r="E211" s="3"/>
      <c r="F211" s="3"/>
      <c r="G211" s="3"/>
      <c r="H211" s="3"/>
      <c r="I211" s="3"/>
      <c r="J211" s="3"/>
      <c r="K211" s="3"/>
      <c r="L211" s="3"/>
      <c r="M211" s="3"/>
      <c r="N211" s="3"/>
      <c r="O211" s="3">
        <v>0</v>
      </c>
    </row>
    <row r="212" spans="1:15" x14ac:dyDescent="0.25">
      <c r="A212">
        <v>201103</v>
      </c>
      <c r="B212" t="s">
        <v>447</v>
      </c>
      <c r="C212" t="s">
        <v>456</v>
      </c>
      <c r="D212" s="3"/>
      <c r="E212" s="3"/>
      <c r="F212" s="3"/>
      <c r="G212" s="3"/>
      <c r="H212" s="3"/>
      <c r="I212" s="3"/>
      <c r="J212" s="3"/>
      <c r="K212" s="3"/>
      <c r="L212" s="3"/>
      <c r="M212" s="3"/>
      <c r="N212" s="3"/>
      <c r="O212" s="3">
        <v>0</v>
      </c>
    </row>
    <row r="213" spans="1:15" x14ac:dyDescent="0.25">
      <c r="A213">
        <v>201103</v>
      </c>
      <c r="B213" t="s">
        <v>453</v>
      </c>
      <c r="C213" t="s">
        <v>456</v>
      </c>
      <c r="D213" s="3"/>
      <c r="E213" s="3"/>
      <c r="F213" s="3"/>
      <c r="G213" s="3"/>
      <c r="H213" s="3"/>
      <c r="I213" s="3"/>
      <c r="J213" s="3"/>
      <c r="K213" s="3"/>
      <c r="L213" s="3"/>
      <c r="M213" s="3"/>
      <c r="N213" s="3"/>
      <c r="O213" s="3">
        <v>0.34939999999999999</v>
      </c>
    </row>
    <row r="214" spans="1:15" x14ac:dyDescent="0.25">
      <c r="A214">
        <v>201103</v>
      </c>
      <c r="B214" t="s">
        <v>454</v>
      </c>
      <c r="C214" t="s">
        <v>456</v>
      </c>
      <c r="D214" s="3"/>
      <c r="E214" s="3"/>
      <c r="F214" s="3"/>
      <c r="G214" s="3"/>
      <c r="H214" s="3"/>
      <c r="I214" s="3"/>
      <c r="J214" s="3"/>
      <c r="K214" s="3"/>
      <c r="L214" s="3"/>
      <c r="M214" s="3"/>
      <c r="N214" s="3"/>
      <c r="O214" s="3">
        <v>0.35630000000000001</v>
      </c>
    </row>
    <row r="215" spans="1:15" x14ac:dyDescent="0.25">
      <c r="A215">
        <v>201103</v>
      </c>
      <c r="B215" t="s">
        <v>444</v>
      </c>
      <c r="C215" t="s">
        <v>457</v>
      </c>
      <c r="D215" s="3">
        <v>0</v>
      </c>
      <c r="E215" s="3"/>
      <c r="F215" s="3"/>
      <c r="G215" s="3"/>
      <c r="H215" s="3"/>
      <c r="I215" s="3"/>
      <c r="J215" s="3"/>
      <c r="K215" s="3"/>
      <c r="L215" s="3"/>
      <c r="M215" s="3"/>
      <c r="N215" s="3"/>
      <c r="O215" s="3">
        <v>0</v>
      </c>
    </row>
    <row r="216" spans="1:15" x14ac:dyDescent="0.25">
      <c r="A216">
        <v>201103</v>
      </c>
      <c r="B216" t="s">
        <v>445</v>
      </c>
      <c r="C216" t="s">
        <v>457</v>
      </c>
      <c r="D216" s="3">
        <v>0</v>
      </c>
      <c r="E216" s="3"/>
      <c r="F216" s="3"/>
      <c r="G216" s="3"/>
      <c r="H216" s="3"/>
      <c r="I216" s="3"/>
      <c r="J216" s="3"/>
      <c r="K216" s="3"/>
      <c r="L216" s="3"/>
      <c r="M216" s="3"/>
      <c r="N216" s="3"/>
      <c r="O216" s="3">
        <v>0</v>
      </c>
    </row>
    <row r="217" spans="1:15" x14ac:dyDescent="0.25">
      <c r="A217">
        <v>201103</v>
      </c>
      <c r="B217" t="s">
        <v>446</v>
      </c>
      <c r="C217" t="s">
        <v>457</v>
      </c>
      <c r="D217" s="3">
        <v>0</v>
      </c>
      <c r="E217" s="3"/>
      <c r="F217" s="3"/>
      <c r="G217" s="3"/>
      <c r="H217" s="3"/>
      <c r="I217" s="3"/>
      <c r="J217" s="3"/>
      <c r="K217" s="3"/>
      <c r="L217" s="3"/>
      <c r="M217" s="3"/>
      <c r="N217" s="3"/>
      <c r="O217" s="3">
        <v>0</v>
      </c>
    </row>
    <row r="218" spans="1:15" x14ac:dyDescent="0.25">
      <c r="A218">
        <v>201103</v>
      </c>
      <c r="B218" t="s">
        <v>447</v>
      </c>
      <c r="C218" t="s">
        <v>457</v>
      </c>
      <c r="D218" s="3">
        <v>0</v>
      </c>
      <c r="E218" s="3"/>
      <c r="F218" s="3"/>
      <c r="G218" s="3"/>
      <c r="H218" s="3"/>
      <c r="I218" s="3"/>
      <c r="J218" s="3"/>
      <c r="K218" s="3"/>
      <c r="L218" s="3"/>
      <c r="M218" s="3"/>
      <c r="N218" s="3"/>
      <c r="O218" s="3">
        <v>0</v>
      </c>
    </row>
    <row r="219" spans="1:15" x14ac:dyDescent="0.25">
      <c r="A219">
        <v>201103</v>
      </c>
      <c r="B219" t="s">
        <v>458</v>
      </c>
      <c r="C219" t="s">
        <v>457</v>
      </c>
      <c r="D219" s="3">
        <v>0</v>
      </c>
      <c r="E219" s="3"/>
      <c r="F219" s="3"/>
      <c r="G219" s="3"/>
      <c r="H219" s="3"/>
      <c r="I219" s="3"/>
      <c r="J219" s="3"/>
      <c r="K219" s="3"/>
      <c r="L219" s="3"/>
      <c r="M219" s="3"/>
      <c r="N219" s="3"/>
      <c r="O219" s="3">
        <v>0</v>
      </c>
    </row>
    <row r="220" spans="1:15" x14ac:dyDescent="0.25">
      <c r="A220">
        <v>201103</v>
      </c>
      <c r="B220" t="s">
        <v>444</v>
      </c>
      <c r="C220" t="s">
        <v>459</v>
      </c>
      <c r="D220" s="3">
        <v>0</v>
      </c>
      <c r="E220" s="3"/>
      <c r="F220" s="3"/>
      <c r="G220" s="3"/>
      <c r="H220" s="3"/>
      <c r="I220" s="3"/>
      <c r="J220" s="3"/>
      <c r="K220" s="3"/>
      <c r="L220" s="3"/>
      <c r="M220" s="3"/>
      <c r="N220" s="3"/>
      <c r="O220" s="3">
        <v>0</v>
      </c>
    </row>
    <row r="221" spans="1:15" x14ac:dyDescent="0.25">
      <c r="A221">
        <v>201103</v>
      </c>
      <c r="B221" t="s">
        <v>445</v>
      </c>
      <c r="C221" t="s">
        <v>459</v>
      </c>
      <c r="D221" s="3">
        <v>0</v>
      </c>
      <c r="E221" s="3"/>
      <c r="F221" s="3"/>
      <c r="G221" s="3"/>
      <c r="H221" s="3"/>
      <c r="I221" s="3"/>
      <c r="J221" s="3"/>
      <c r="K221" s="3"/>
      <c r="L221" s="3"/>
      <c r="M221" s="3"/>
      <c r="N221" s="3"/>
      <c r="O221" s="3">
        <v>0</v>
      </c>
    </row>
    <row r="222" spans="1:15" x14ac:dyDescent="0.25">
      <c r="A222">
        <v>201103</v>
      </c>
      <c r="B222" t="s">
        <v>446</v>
      </c>
      <c r="C222" t="s">
        <v>459</v>
      </c>
      <c r="D222" s="3">
        <v>0</v>
      </c>
      <c r="E222" s="3"/>
      <c r="F222" s="3"/>
      <c r="G222" s="3"/>
      <c r="H222" s="3"/>
      <c r="I222" s="3"/>
      <c r="J222" s="3"/>
      <c r="K222" s="3"/>
      <c r="L222" s="3"/>
      <c r="M222" s="3"/>
      <c r="N222" s="3"/>
      <c r="O222" s="3">
        <v>0</v>
      </c>
    </row>
    <row r="223" spans="1:15" x14ac:dyDescent="0.25">
      <c r="A223">
        <v>201103</v>
      </c>
      <c r="B223" t="s">
        <v>447</v>
      </c>
      <c r="C223" t="s">
        <v>459</v>
      </c>
      <c r="D223" s="3">
        <v>0</v>
      </c>
      <c r="E223" s="3"/>
      <c r="F223" s="3"/>
      <c r="G223" s="3"/>
      <c r="H223" s="3"/>
      <c r="I223" s="3"/>
      <c r="J223" s="3"/>
      <c r="K223" s="3"/>
      <c r="L223" s="3"/>
      <c r="M223" s="3"/>
      <c r="N223" s="3"/>
      <c r="O223" s="3">
        <v>0</v>
      </c>
    </row>
    <row r="224" spans="1:15" x14ac:dyDescent="0.25">
      <c r="A224">
        <v>201103</v>
      </c>
      <c r="B224" t="s">
        <v>450</v>
      </c>
      <c r="C224" t="s">
        <v>459</v>
      </c>
      <c r="D224" s="3">
        <v>0</v>
      </c>
      <c r="E224" s="3"/>
      <c r="F224" s="3"/>
      <c r="G224" s="3"/>
      <c r="H224" s="3"/>
      <c r="I224" s="3"/>
      <c r="J224" s="3"/>
      <c r="K224" s="3"/>
      <c r="L224" s="3"/>
      <c r="M224" s="3"/>
      <c r="N224" s="3"/>
      <c r="O224" s="3">
        <v>0</v>
      </c>
    </row>
    <row r="225" spans="1:15" x14ac:dyDescent="0.25">
      <c r="A225">
        <v>201103</v>
      </c>
      <c r="B225" t="s">
        <v>444</v>
      </c>
      <c r="C225" t="s">
        <v>460</v>
      </c>
      <c r="D225" s="3">
        <v>4.7497999999999996</v>
      </c>
      <c r="E225" s="3"/>
      <c r="F225" s="3"/>
      <c r="G225" s="3"/>
      <c r="H225" s="3"/>
      <c r="I225" s="3"/>
      <c r="J225" s="3"/>
      <c r="K225" s="3"/>
      <c r="L225" s="3"/>
      <c r="M225" s="3"/>
      <c r="N225" s="3"/>
      <c r="O225" s="3">
        <v>4.7497999999999996</v>
      </c>
    </row>
    <row r="226" spans="1:15" x14ac:dyDescent="0.25">
      <c r="A226">
        <v>201103</v>
      </c>
      <c r="B226" t="s">
        <v>445</v>
      </c>
      <c r="C226" t="s">
        <v>460</v>
      </c>
      <c r="D226" s="3">
        <v>0</v>
      </c>
      <c r="E226" s="3"/>
      <c r="F226" s="3"/>
      <c r="G226" s="3"/>
      <c r="H226" s="3"/>
      <c r="I226" s="3"/>
      <c r="J226" s="3"/>
      <c r="K226" s="3"/>
      <c r="L226" s="3"/>
      <c r="M226" s="3"/>
      <c r="N226" s="3"/>
      <c r="O226" s="3">
        <v>0</v>
      </c>
    </row>
    <row r="227" spans="1:15" x14ac:dyDescent="0.25">
      <c r="A227">
        <v>201103</v>
      </c>
      <c r="B227" t="s">
        <v>446</v>
      </c>
      <c r="C227" t="s">
        <v>460</v>
      </c>
      <c r="D227" s="3">
        <v>0</v>
      </c>
      <c r="E227" s="3"/>
      <c r="F227" s="3"/>
      <c r="G227" s="3"/>
      <c r="H227" s="3"/>
      <c r="I227" s="3"/>
      <c r="J227" s="3"/>
      <c r="K227" s="3"/>
      <c r="L227" s="3"/>
      <c r="M227" s="3"/>
      <c r="N227" s="3"/>
      <c r="O227" s="3">
        <v>0</v>
      </c>
    </row>
    <row r="228" spans="1:15" x14ac:dyDescent="0.25">
      <c r="A228">
        <v>201003</v>
      </c>
      <c r="B228" t="s">
        <v>461</v>
      </c>
      <c r="C228" t="s">
        <v>418</v>
      </c>
      <c r="D228" s="3"/>
      <c r="E228" s="3"/>
      <c r="F228" s="3"/>
      <c r="G228" s="3"/>
      <c r="H228" s="3"/>
      <c r="I228" s="3"/>
      <c r="J228" s="3"/>
      <c r="K228" s="3"/>
      <c r="L228" s="3"/>
      <c r="M228" s="3"/>
      <c r="N228" s="3">
        <v>3.05197E-2</v>
      </c>
      <c r="O228" s="3">
        <v>3.05197E-2</v>
      </c>
    </row>
    <row r="229" spans="1:15" x14ac:dyDescent="0.25">
      <c r="A229">
        <v>201003</v>
      </c>
      <c r="B229" t="s">
        <v>462</v>
      </c>
      <c r="C229" t="s">
        <v>418</v>
      </c>
      <c r="D229" s="3"/>
      <c r="E229" s="3"/>
      <c r="F229" s="3"/>
      <c r="G229" s="3"/>
      <c r="H229" s="3"/>
      <c r="I229" s="3"/>
      <c r="J229" s="3"/>
      <c r="K229" s="3"/>
      <c r="L229" s="3"/>
      <c r="M229" s="3"/>
      <c r="N229" s="3">
        <v>5.6413250000000001</v>
      </c>
      <c r="O229" s="3">
        <v>5.6413250000000001</v>
      </c>
    </row>
    <row r="230" spans="1:15" x14ac:dyDescent="0.25">
      <c r="A230">
        <v>201003</v>
      </c>
      <c r="B230" t="s">
        <v>461</v>
      </c>
      <c r="C230" t="s">
        <v>224</v>
      </c>
      <c r="D230" s="3">
        <v>1.0588278</v>
      </c>
      <c r="E230" s="3"/>
      <c r="F230" s="3"/>
      <c r="G230" s="3"/>
      <c r="H230" s="3"/>
      <c r="I230" s="3"/>
      <c r="J230" s="3"/>
      <c r="K230" s="3"/>
      <c r="L230" s="3"/>
      <c r="M230" s="3"/>
      <c r="N230" s="3"/>
      <c r="O230" s="3">
        <v>1.0588278</v>
      </c>
    </row>
    <row r="231" spans="1:15" x14ac:dyDescent="0.25">
      <c r="A231">
        <v>201003</v>
      </c>
      <c r="B231" t="s">
        <v>461</v>
      </c>
      <c r="C231" t="s">
        <v>227</v>
      </c>
      <c r="D231" s="3">
        <v>2.2324301000000002</v>
      </c>
      <c r="E231" s="3"/>
      <c r="F231" s="3"/>
      <c r="G231" s="3"/>
      <c r="H231" s="3"/>
      <c r="I231" s="3"/>
      <c r="J231" s="3"/>
      <c r="K231" s="3"/>
      <c r="L231" s="3"/>
      <c r="M231" s="3"/>
      <c r="N231" s="3"/>
      <c r="O231" s="3">
        <v>2.2324301000000002</v>
      </c>
    </row>
    <row r="232" spans="1:15" x14ac:dyDescent="0.25">
      <c r="A232">
        <v>201003</v>
      </c>
      <c r="B232" t="s">
        <v>463</v>
      </c>
      <c r="C232" t="s">
        <v>224</v>
      </c>
      <c r="D232" s="3">
        <v>7.2203100000000006E-2</v>
      </c>
      <c r="E232" s="3"/>
      <c r="F232" s="3"/>
      <c r="G232" s="3"/>
      <c r="H232" s="3"/>
      <c r="I232" s="3"/>
      <c r="J232" s="3"/>
      <c r="K232" s="3"/>
      <c r="L232" s="3"/>
      <c r="M232" s="3"/>
      <c r="N232" s="3"/>
      <c r="O232" s="3">
        <v>7.2203100000000006E-2</v>
      </c>
    </row>
    <row r="233" spans="1:15" x14ac:dyDescent="0.25">
      <c r="A233">
        <v>201003</v>
      </c>
      <c r="B233" t="s">
        <v>464</v>
      </c>
      <c r="C233" t="s">
        <v>224</v>
      </c>
      <c r="D233" s="3">
        <v>3.5</v>
      </c>
      <c r="E233" s="3"/>
      <c r="F233" s="3"/>
      <c r="G233" s="3"/>
      <c r="H233" s="3"/>
      <c r="I233" s="3"/>
      <c r="J233" s="3"/>
      <c r="K233" s="3"/>
      <c r="L233" s="3"/>
      <c r="M233" s="3"/>
      <c r="N233" s="3"/>
      <c r="O233" s="3">
        <v>3.5</v>
      </c>
    </row>
    <row r="234" spans="1:15" x14ac:dyDescent="0.25">
      <c r="A234">
        <v>201003</v>
      </c>
      <c r="B234" t="s">
        <v>465</v>
      </c>
      <c r="C234" t="s">
        <v>227</v>
      </c>
      <c r="D234" s="3">
        <v>164.32480000000001</v>
      </c>
      <c r="E234" s="3"/>
      <c r="F234" s="3"/>
      <c r="G234" s="3"/>
      <c r="H234" s="3"/>
      <c r="I234" s="3"/>
      <c r="J234" s="3"/>
      <c r="K234" s="3"/>
      <c r="L234" s="3"/>
      <c r="M234" s="3"/>
      <c r="N234" s="3"/>
      <c r="O234" s="3">
        <v>164.32480000000001</v>
      </c>
    </row>
    <row r="235" spans="1:15" x14ac:dyDescent="0.25">
      <c r="A235">
        <v>201003</v>
      </c>
      <c r="B235" t="s">
        <v>461</v>
      </c>
      <c r="C235" t="s">
        <v>423</v>
      </c>
      <c r="D235" s="3"/>
      <c r="E235" s="3"/>
      <c r="F235" s="3"/>
      <c r="G235" s="3"/>
      <c r="H235" s="3"/>
      <c r="I235" s="3"/>
      <c r="J235" s="3"/>
      <c r="K235" s="3"/>
      <c r="L235" s="3"/>
      <c r="M235" s="3"/>
      <c r="N235" s="3">
        <v>2.9485500000000001E-2</v>
      </c>
      <c r="O235" s="3">
        <v>2.9485500000000001E-2</v>
      </c>
    </row>
    <row r="236" spans="1:15" x14ac:dyDescent="0.25">
      <c r="A236">
        <v>201003</v>
      </c>
      <c r="B236" t="s">
        <v>461</v>
      </c>
      <c r="C236" t="s">
        <v>466</v>
      </c>
      <c r="D236" s="3"/>
      <c r="E236" s="3"/>
      <c r="F236" s="3"/>
      <c r="G236" s="3"/>
      <c r="H236" s="3"/>
      <c r="I236" s="3"/>
      <c r="J236" s="3"/>
      <c r="K236" s="3"/>
      <c r="L236" s="3"/>
      <c r="M236" s="3"/>
      <c r="N236" s="3">
        <v>0.11667859999999999</v>
      </c>
      <c r="O236" s="3">
        <v>0.11667859999999999</v>
      </c>
    </row>
    <row r="237" spans="1:15" x14ac:dyDescent="0.25">
      <c r="A237">
        <v>201003</v>
      </c>
      <c r="B237" t="s">
        <v>461</v>
      </c>
      <c r="C237" t="s">
        <v>422</v>
      </c>
      <c r="D237" s="3"/>
      <c r="E237" s="3"/>
      <c r="F237" s="3"/>
      <c r="G237" s="3"/>
      <c r="H237" s="3"/>
      <c r="I237" s="3"/>
      <c r="J237" s="3"/>
      <c r="K237" s="3"/>
      <c r="L237" s="3"/>
      <c r="M237" s="3"/>
      <c r="N237" s="3">
        <v>9.1056600000000001E-2</v>
      </c>
      <c r="O237" s="3">
        <v>9.1056600000000001E-2</v>
      </c>
    </row>
    <row r="238" spans="1:15" x14ac:dyDescent="0.25">
      <c r="A238">
        <v>201003</v>
      </c>
      <c r="B238" t="s">
        <v>427</v>
      </c>
      <c r="C238" t="s">
        <v>467</v>
      </c>
      <c r="D238" s="3"/>
      <c r="E238" s="3"/>
      <c r="F238" s="3"/>
      <c r="G238" s="3"/>
      <c r="H238" s="3">
        <v>1.12662</v>
      </c>
      <c r="I238" s="3"/>
      <c r="J238" s="3"/>
      <c r="K238" s="3"/>
      <c r="L238" s="3"/>
      <c r="M238" s="3"/>
      <c r="N238" s="3"/>
      <c r="O238" s="3">
        <v>1.12662</v>
      </c>
    </row>
    <row r="239" spans="1:15" x14ac:dyDescent="0.25">
      <c r="A239">
        <v>201003</v>
      </c>
      <c r="B239" t="s">
        <v>373</v>
      </c>
      <c r="C239" t="s">
        <v>467</v>
      </c>
      <c r="D239" s="3"/>
      <c r="E239" s="3"/>
      <c r="F239" s="3"/>
      <c r="G239" s="3"/>
      <c r="H239" s="3">
        <v>0.44043189999999999</v>
      </c>
      <c r="I239" s="3"/>
      <c r="J239" s="3"/>
      <c r="K239" s="3"/>
      <c r="L239" s="3"/>
      <c r="M239" s="3"/>
      <c r="N239" s="3"/>
      <c r="O239" s="3">
        <v>0.44043189999999999</v>
      </c>
    </row>
    <row r="240" spans="1:15" x14ac:dyDescent="0.25">
      <c r="A240">
        <v>201003</v>
      </c>
      <c r="B240" t="s">
        <v>373</v>
      </c>
      <c r="C240" t="s">
        <v>467</v>
      </c>
      <c r="D240" s="3"/>
      <c r="E240" s="3"/>
      <c r="F240" s="3"/>
      <c r="G240" s="3"/>
      <c r="H240" s="3">
        <v>0.42957040000000002</v>
      </c>
      <c r="I240" s="3"/>
      <c r="J240" s="3"/>
      <c r="K240" s="3"/>
      <c r="L240" s="3"/>
      <c r="M240" s="3"/>
      <c r="N240" s="3"/>
      <c r="O240" s="3">
        <v>0.42957040000000002</v>
      </c>
    </row>
    <row r="241" spans="1:15" x14ac:dyDescent="0.25">
      <c r="A241">
        <v>201003</v>
      </c>
      <c r="B241" t="s">
        <v>427</v>
      </c>
      <c r="C241" t="s">
        <v>428</v>
      </c>
      <c r="D241" s="3"/>
      <c r="E241" s="3"/>
      <c r="F241" s="3"/>
      <c r="G241" s="3"/>
      <c r="H241" s="3">
        <v>0.24482090000000001</v>
      </c>
      <c r="I241" s="3"/>
      <c r="J241" s="3"/>
      <c r="K241" s="3"/>
      <c r="L241" s="3"/>
      <c r="M241" s="3"/>
      <c r="N241" s="3"/>
      <c r="O241" s="3">
        <v>0.24482090000000001</v>
      </c>
    </row>
    <row r="242" spans="1:15" x14ac:dyDescent="0.25">
      <c r="A242">
        <v>201003</v>
      </c>
      <c r="B242" t="s">
        <v>373</v>
      </c>
      <c r="C242" t="s">
        <v>428</v>
      </c>
      <c r="D242" s="3"/>
      <c r="E242" s="3"/>
      <c r="F242" s="3"/>
      <c r="G242" s="3"/>
      <c r="H242" s="3">
        <v>0.34943039999999997</v>
      </c>
      <c r="I242" s="3"/>
      <c r="J242" s="3"/>
      <c r="K242" s="3"/>
      <c r="L242" s="3"/>
      <c r="M242" s="3"/>
      <c r="N242" s="3"/>
      <c r="O242" s="3">
        <v>0.34943039999999997</v>
      </c>
    </row>
    <row r="243" spans="1:15" x14ac:dyDescent="0.25">
      <c r="A243">
        <v>201003</v>
      </c>
      <c r="B243" t="s">
        <v>468</v>
      </c>
      <c r="C243" t="s">
        <v>469</v>
      </c>
      <c r="D243" s="3"/>
      <c r="E243" s="3"/>
      <c r="F243" s="3"/>
      <c r="G243" s="3"/>
      <c r="H243" s="3"/>
      <c r="I243" s="3"/>
      <c r="J243" s="3">
        <v>0.45193</v>
      </c>
      <c r="K243" s="3"/>
      <c r="L243" s="3"/>
      <c r="M243" s="3"/>
      <c r="N243" s="3"/>
      <c r="O243" s="3">
        <v>0.45193</v>
      </c>
    </row>
    <row r="244" spans="1:15" x14ac:dyDescent="0.25">
      <c r="A244">
        <v>201003</v>
      </c>
      <c r="B244" t="s">
        <v>470</v>
      </c>
      <c r="C244" t="s">
        <v>469</v>
      </c>
      <c r="D244" s="3"/>
      <c r="E244" s="3"/>
      <c r="F244" s="3"/>
      <c r="G244" s="3"/>
      <c r="H244" s="3"/>
      <c r="I244" s="3"/>
      <c r="J244" s="3">
        <v>0.11099489999999999</v>
      </c>
      <c r="K244" s="3"/>
      <c r="L244" s="3"/>
      <c r="M244" s="3"/>
      <c r="N244" s="3"/>
      <c r="O244" s="3">
        <v>0.11099489999999999</v>
      </c>
    </row>
    <row r="246" spans="1:15" x14ac:dyDescent="0.25">
      <c r="A246" s="38" t="s">
        <v>49</v>
      </c>
      <c r="B246" s="38"/>
      <c r="C246" s="38"/>
      <c r="D246" s="38"/>
      <c r="E246" s="38"/>
      <c r="F246" s="38"/>
      <c r="G246" s="38"/>
      <c r="H246" s="38"/>
      <c r="I246" s="38"/>
      <c r="J246" s="38"/>
      <c r="K246" s="38"/>
      <c r="L246" s="38"/>
      <c r="M246" s="38"/>
      <c r="N246" s="38"/>
      <c r="O246" s="38"/>
    </row>
    <row r="247" spans="1:15" x14ac:dyDescent="0.25">
      <c r="A247" s="38"/>
      <c r="B247" s="38"/>
      <c r="C247" s="38"/>
      <c r="D247" s="38"/>
      <c r="E247" s="38"/>
      <c r="F247" s="38"/>
      <c r="G247" s="38"/>
      <c r="H247" s="38"/>
      <c r="I247" s="38"/>
      <c r="J247" s="38"/>
      <c r="K247" s="38"/>
      <c r="L247" s="38"/>
      <c r="M247" s="38"/>
      <c r="N247" s="38"/>
      <c r="O247" s="38"/>
    </row>
    <row r="248" spans="1:15" x14ac:dyDescent="0.25">
      <c r="A248" s="38"/>
      <c r="B248" s="38"/>
      <c r="C248" s="38"/>
      <c r="D248" s="38"/>
      <c r="E248" s="38"/>
      <c r="F248" s="38"/>
      <c r="G248" s="38"/>
      <c r="H248" s="38"/>
      <c r="I248" s="38"/>
      <c r="J248" s="38"/>
      <c r="K248" s="38"/>
      <c r="L248" s="38"/>
      <c r="M248" s="38"/>
      <c r="N248" s="38"/>
      <c r="O248" s="38"/>
    </row>
    <row r="249" spans="1:15" x14ac:dyDescent="0.25">
      <c r="A249" s="38"/>
      <c r="B249" s="38"/>
      <c r="C249" s="38"/>
      <c r="D249" s="38"/>
      <c r="E249" s="38"/>
      <c r="F249" s="38"/>
      <c r="G249" s="38"/>
      <c r="H249" s="38"/>
      <c r="I249" s="38"/>
      <c r="J249" s="38"/>
      <c r="K249" s="38"/>
      <c r="L249" s="38"/>
      <c r="M249" s="38"/>
      <c r="N249" s="38"/>
      <c r="O249" s="38"/>
    </row>
    <row r="250" spans="1:15" x14ac:dyDescent="0.25">
      <c r="A250" s="38"/>
      <c r="B250" s="38"/>
      <c r="C250" s="38"/>
      <c r="D250" s="38"/>
      <c r="E250" s="38"/>
      <c r="F250" s="38"/>
      <c r="G250" s="38"/>
      <c r="H250" s="38"/>
      <c r="I250" s="38"/>
      <c r="J250" s="38"/>
      <c r="K250" s="38"/>
      <c r="L250" s="38"/>
      <c r="M250" s="38"/>
      <c r="N250" s="38"/>
      <c r="O250" s="38"/>
    </row>
    <row r="251" spans="1:15" x14ac:dyDescent="0.25">
      <c r="A251" s="38"/>
      <c r="B251" s="38"/>
      <c r="C251" s="38"/>
      <c r="D251" s="38"/>
      <c r="E251" s="38"/>
      <c r="F251" s="38"/>
      <c r="G251" s="38"/>
      <c r="H251" s="38"/>
      <c r="I251" s="38"/>
      <c r="J251" s="38"/>
      <c r="K251" s="38"/>
      <c r="L251" s="38"/>
      <c r="M251" s="38"/>
      <c r="N251" s="38"/>
      <c r="O251" s="38"/>
    </row>
  </sheetData>
  <mergeCells count="2">
    <mergeCell ref="A1:I1"/>
    <mergeCell ref="A246:O25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38D0D-D786-40C8-9ECF-92DFE45C942F}">
  <dimension ref="A1:M56"/>
  <sheetViews>
    <sheetView topLeftCell="A12" workbookViewId="0">
      <selection activeCell="B17" sqref="B17"/>
    </sheetView>
  </sheetViews>
  <sheetFormatPr defaultRowHeight="15" x14ac:dyDescent="0.25"/>
  <cols>
    <col min="1" max="1" width="47.42578125" bestFit="1" customWidth="1"/>
  </cols>
  <sheetData>
    <row r="1" spans="1:9" x14ac:dyDescent="0.25">
      <c r="A1" s="37" t="s">
        <v>50</v>
      </c>
      <c r="B1" s="37"/>
      <c r="C1" s="37"/>
      <c r="D1" s="37"/>
      <c r="E1" s="37"/>
      <c r="F1" s="37"/>
      <c r="G1" s="37"/>
      <c r="H1" s="37"/>
      <c r="I1" s="37"/>
    </row>
    <row r="2" spans="1:9" x14ac:dyDescent="0.25">
      <c r="A2" s="1" t="s">
        <v>1</v>
      </c>
      <c r="B2" s="2">
        <v>43160</v>
      </c>
      <c r="C2" s="2">
        <v>42795</v>
      </c>
      <c r="D2" s="2">
        <v>42430</v>
      </c>
      <c r="E2" s="2">
        <v>42064</v>
      </c>
      <c r="F2" s="2">
        <v>41699</v>
      </c>
      <c r="G2" s="2">
        <v>41334</v>
      </c>
      <c r="H2" s="2">
        <v>40969</v>
      </c>
    </row>
    <row r="3" spans="1:9" x14ac:dyDescent="0.25">
      <c r="A3" t="s">
        <v>2</v>
      </c>
      <c r="B3" s="3"/>
      <c r="C3" s="3"/>
      <c r="D3" s="3"/>
      <c r="E3" s="3"/>
      <c r="F3" s="3"/>
      <c r="G3" s="3"/>
      <c r="H3" s="3"/>
    </row>
    <row r="4" spans="1:9" x14ac:dyDescent="0.25">
      <c r="A4" t="s">
        <v>3</v>
      </c>
      <c r="B4" s="3">
        <v>5833.3729999999996</v>
      </c>
      <c r="C4" s="3">
        <v>4387.1970000000001</v>
      </c>
      <c r="D4" s="3">
        <v>3836.2215999999999</v>
      </c>
      <c r="E4" s="3">
        <v>3550.6280000000002</v>
      </c>
      <c r="F4" s="3">
        <v>3097.6559999999999</v>
      </c>
      <c r="G4" s="3">
        <v>2643.6860000000001</v>
      </c>
      <c r="H4" s="3">
        <v>2405.5309999999999</v>
      </c>
    </row>
    <row r="5" spans="1:9" x14ac:dyDescent="0.25">
      <c r="A5" t="s">
        <v>4</v>
      </c>
      <c r="B5" s="3">
        <v>5869.9170000000004</v>
      </c>
      <c r="C5" s="3">
        <v>4397.8860000000004</v>
      </c>
      <c r="D5" s="3">
        <v>3850.2186000000002</v>
      </c>
      <c r="E5" s="3">
        <v>3566.08</v>
      </c>
      <c r="F5" s="3">
        <v>3110.7</v>
      </c>
      <c r="G5" s="3">
        <v>2659.5970000000002</v>
      </c>
      <c r="H5" s="3">
        <v>2416.1109999999999</v>
      </c>
    </row>
    <row r="6" spans="1:9" x14ac:dyDescent="0.25">
      <c r="A6" t="s">
        <v>5</v>
      </c>
      <c r="B6" s="3">
        <v>5521.3869999999997</v>
      </c>
      <c r="C6" s="3">
        <v>4168.8490000000002</v>
      </c>
      <c r="D6" s="3">
        <v>3704.7919999999999</v>
      </c>
      <c r="E6" s="3">
        <v>3391.2910000000002</v>
      </c>
      <c r="F6" s="3">
        <v>2951.9690000000001</v>
      </c>
      <c r="G6" s="3">
        <v>2520.0520000000001</v>
      </c>
      <c r="H6" s="3">
        <v>2240.21</v>
      </c>
    </row>
    <row r="7" spans="1:9" x14ac:dyDescent="0.25">
      <c r="A7" t="s">
        <v>6</v>
      </c>
      <c r="B7" s="3">
        <v>348.53</v>
      </c>
      <c r="C7" s="3">
        <v>229.03700000000001</v>
      </c>
      <c r="D7" s="3">
        <v>145.42660000000001</v>
      </c>
      <c r="E7" s="3">
        <v>174.78899999999999</v>
      </c>
      <c r="F7" s="3">
        <v>158.73099999999999</v>
      </c>
      <c r="G7" s="3">
        <v>139.54499999999999</v>
      </c>
      <c r="H7" s="3">
        <v>175.90100000000001</v>
      </c>
    </row>
    <row r="8" spans="1:9" x14ac:dyDescent="0.25">
      <c r="A8" t="s">
        <v>7</v>
      </c>
      <c r="B8" s="3">
        <v>291.72399999999999</v>
      </c>
      <c r="C8" s="3">
        <v>193.21700000000001</v>
      </c>
      <c r="D8" s="3">
        <v>102.2696</v>
      </c>
      <c r="E8" s="3">
        <v>129.35300000000001</v>
      </c>
      <c r="F8" s="3">
        <v>128.20699999999999</v>
      </c>
      <c r="G8" s="3">
        <v>114.015</v>
      </c>
      <c r="H8" s="3">
        <v>154.81299999999999</v>
      </c>
    </row>
    <row r="9" spans="1:9" x14ac:dyDescent="0.25">
      <c r="A9" t="s">
        <v>8</v>
      </c>
      <c r="B9" s="3">
        <v>199.21700000000001</v>
      </c>
      <c r="C9" s="3">
        <v>116.527</v>
      </c>
      <c r="D9" s="3">
        <v>49.958399999999997</v>
      </c>
      <c r="E9" s="3">
        <v>81.611999999999995</v>
      </c>
      <c r="F9" s="3">
        <v>102.601</v>
      </c>
      <c r="G9" s="3">
        <v>82.95</v>
      </c>
      <c r="H9" s="3">
        <v>123.464</v>
      </c>
    </row>
    <row r="10" spans="1:9" x14ac:dyDescent="0.25">
      <c r="A10" t="s">
        <v>9</v>
      </c>
      <c r="B10" s="3">
        <v>174.81399999999999</v>
      </c>
      <c r="C10" s="3">
        <v>115.756</v>
      </c>
      <c r="D10" s="3">
        <v>30.557200000000002</v>
      </c>
      <c r="E10" s="3">
        <v>48.511000000000003</v>
      </c>
      <c r="F10" s="3">
        <v>65.563999999999993</v>
      </c>
      <c r="G10" s="3">
        <v>54.365000000000002</v>
      </c>
      <c r="H10" s="3">
        <v>86.084000000000003</v>
      </c>
    </row>
    <row r="11" spans="1:9" x14ac:dyDescent="0.25">
      <c r="A11" t="s">
        <v>10</v>
      </c>
      <c r="B11" s="3">
        <v>230.78700000000001</v>
      </c>
      <c r="C11" s="3">
        <v>151.57599999999999</v>
      </c>
      <c r="D11" s="3">
        <v>73.714200000000005</v>
      </c>
      <c r="E11" s="3">
        <v>93.947000000000003</v>
      </c>
      <c r="F11" s="3">
        <v>96.087999999999994</v>
      </c>
      <c r="G11" s="3">
        <v>79.894999999999996</v>
      </c>
      <c r="H11" s="3">
        <v>107.172</v>
      </c>
    </row>
    <row r="12" spans="1:9" x14ac:dyDescent="0.25">
      <c r="A12" t="s">
        <v>11</v>
      </c>
      <c r="B12" s="3"/>
      <c r="C12" s="3"/>
      <c r="D12" s="3"/>
      <c r="E12" s="3"/>
      <c r="F12" s="3"/>
      <c r="G12" s="3"/>
      <c r="H12" s="3"/>
    </row>
    <row r="13" spans="1:9" x14ac:dyDescent="0.25">
      <c r="A13" t="s">
        <v>12</v>
      </c>
      <c r="B13" s="3">
        <v>73.183999999999997</v>
      </c>
      <c r="C13" s="3">
        <v>68.703000000000003</v>
      </c>
      <c r="D13" s="3">
        <v>6.2001999999999997</v>
      </c>
      <c r="E13" s="3">
        <v>6.1749999999999998</v>
      </c>
      <c r="F13" s="3">
        <v>6.1749999999999998</v>
      </c>
      <c r="G13" s="3">
        <v>5.33</v>
      </c>
      <c r="H13" s="3">
        <v>5.33</v>
      </c>
    </row>
    <row r="14" spans="1:9" x14ac:dyDescent="0.25">
      <c r="A14" t="s">
        <v>13</v>
      </c>
      <c r="B14" s="3">
        <v>939.69600000000003</v>
      </c>
      <c r="C14" s="3">
        <v>514.22500000000002</v>
      </c>
      <c r="D14" s="3">
        <v>442.4314</v>
      </c>
      <c r="E14" s="3">
        <v>382.11500000000001</v>
      </c>
      <c r="F14" s="3">
        <v>385.59100000000001</v>
      </c>
      <c r="G14" s="3">
        <v>310.46800000000002</v>
      </c>
      <c r="H14" s="3">
        <v>258.69299999999998</v>
      </c>
    </row>
    <row r="15" spans="1:9" x14ac:dyDescent="0.25">
      <c r="A15" t="s">
        <v>14</v>
      </c>
      <c r="B15" s="3">
        <v>1012.717</v>
      </c>
      <c r="C15" s="3">
        <v>582.80499999999995</v>
      </c>
      <c r="D15" s="3">
        <v>448.30220000000003</v>
      </c>
      <c r="E15" s="3">
        <v>388.29</v>
      </c>
      <c r="F15" s="3">
        <v>391.76600000000002</v>
      </c>
      <c r="G15" s="3">
        <v>315.798</v>
      </c>
      <c r="H15" s="3">
        <v>264.02300000000002</v>
      </c>
    </row>
    <row r="16" spans="1:9" x14ac:dyDescent="0.25">
      <c r="A16" t="s">
        <v>15</v>
      </c>
      <c r="B16" s="3">
        <v>556.91300000000001</v>
      </c>
      <c r="C16" s="3">
        <v>699.64400000000001</v>
      </c>
      <c r="D16" s="3">
        <v>436.87329999999997</v>
      </c>
      <c r="E16" s="3">
        <v>443.60700000000003</v>
      </c>
      <c r="F16" s="3">
        <v>246.75399999999999</v>
      </c>
      <c r="G16" s="3">
        <v>209.096</v>
      </c>
      <c r="H16" s="3">
        <v>0</v>
      </c>
    </row>
    <row r="17" spans="1:8" x14ac:dyDescent="0.25">
      <c r="A17" t="s">
        <v>16</v>
      </c>
      <c r="B17" s="3">
        <v>1585.0540000000001</v>
      </c>
      <c r="C17" s="3">
        <v>1290.0909999999999</v>
      </c>
      <c r="D17" s="3">
        <v>886.6703</v>
      </c>
      <c r="E17" s="3">
        <v>840.65200000000004</v>
      </c>
      <c r="F17" s="3">
        <v>638.65800000000002</v>
      </c>
      <c r="G17" s="3">
        <v>541.03200000000004</v>
      </c>
      <c r="H17" s="3">
        <v>514.51599999999996</v>
      </c>
    </row>
    <row r="18" spans="1:8" x14ac:dyDescent="0.25">
      <c r="A18" t="s">
        <v>17</v>
      </c>
      <c r="B18" s="3"/>
      <c r="C18" s="3"/>
      <c r="D18" s="3"/>
      <c r="E18" s="3"/>
      <c r="F18" s="3"/>
      <c r="G18" s="3"/>
      <c r="H18" s="3"/>
    </row>
    <row r="19" spans="1:8" x14ac:dyDescent="0.25">
      <c r="A19" t="s">
        <v>18</v>
      </c>
      <c r="B19" s="3">
        <v>792.93600000000004</v>
      </c>
      <c r="C19" s="3">
        <v>428.86400000000003</v>
      </c>
      <c r="D19" s="3">
        <v>489.26240000000001</v>
      </c>
      <c r="E19" s="3">
        <v>451.34</v>
      </c>
      <c r="F19" s="3">
        <v>364.90600000000001</v>
      </c>
      <c r="G19" s="3">
        <v>318.88900000000001</v>
      </c>
      <c r="H19" s="3">
        <v>270.74299999999999</v>
      </c>
    </row>
    <row r="20" spans="1:8" x14ac:dyDescent="0.25">
      <c r="A20" t="s">
        <v>19</v>
      </c>
      <c r="B20" s="3">
        <v>92.096000000000004</v>
      </c>
      <c r="C20" s="3">
        <v>98.856999999999999</v>
      </c>
      <c r="D20" s="3">
        <v>12.0329</v>
      </c>
      <c r="E20" s="3">
        <v>10.42</v>
      </c>
      <c r="F20" s="3">
        <v>11.433</v>
      </c>
      <c r="G20" s="3">
        <v>11.457000000000001</v>
      </c>
      <c r="H20" s="3">
        <v>10.124000000000001</v>
      </c>
    </row>
    <row r="21" spans="1:8" x14ac:dyDescent="0.25">
      <c r="A21" t="s">
        <v>20</v>
      </c>
      <c r="B21" s="3">
        <v>542.79100000000005</v>
      </c>
      <c r="C21" s="3">
        <v>429.20299999999997</v>
      </c>
      <c r="D21" s="3">
        <v>349.27589999999998</v>
      </c>
      <c r="E21" s="3">
        <v>374.48700000000002</v>
      </c>
      <c r="F21" s="3">
        <v>296.93799999999999</v>
      </c>
      <c r="G21" s="3">
        <v>253.24600000000001</v>
      </c>
      <c r="H21" s="3">
        <v>283.86799999999999</v>
      </c>
    </row>
    <row r="22" spans="1:8" x14ac:dyDescent="0.25">
      <c r="A22" t="s">
        <v>21</v>
      </c>
      <c r="B22" s="3">
        <v>689.67899999999997</v>
      </c>
      <c r="C22" s="3">
        <v>395.75900000000001</v>
      </c>
      <c r="D22" s="3">
        <v>315.59719999999999</v>
      </c>
      <c r="E22" s="3">
        <v>330.00099999999998</v>
      </c>
      <c r="F22" s="3">
        <v>242.346</v>
      </c>
      <c r="G22" s="3">
        <v>210.44</v>
      </c>
      <c r="H22" s="3">
        <v>0</v>
      </c>
    </row>
    <row r="23" spans="1:8" x14ac:dyDescent="0.25">
      <c r="A23" t="s">
        <v>22</v>
      </c>
      <c r="B23" s="3">
        <v>1004.645</v>
      </c>
      <c r="C23" s="3">
        <v>945.65200000000004</v>
      </c>
      <c r="D23" s="3">
        <v>763.96950000000004</v>
      </c>
      <c r="E23" s="3">
        <v>734.495</v>
      </c>
      <c r="F23" s="3">
        <v>593.31500000000005</v>
      </c>
      <c r="G23" s="3">
        <v>535.64099999999996</v>
      </c>
      <c r="H23" s="3">
        <v>489.87099999999998</v>
      </c>
    </row>
    <row r="24" spans="1:8" x14ac:dyDescent="0.25">
      <c r="A24" t="s">
        <v>23</v>
      </c>
      <c r="B24" s="3">
        <v>2677.7739999999999</v>
      </c>
      <c r="C24" s="3">
        <v>1954.5039999999999</v>
      </c>
      <c r="D24" s="3">
        <v>1415.3741</v>
      </c>
      <c r="E24" s="3">
        <v>1423.154</v>
      </c>
      <c r="F24" s="3">
        <v>1118.3040000000001</v>
      </c>
      <c r="G24" s="3">
        <v>1008.12</v>
      </c>
      <c r="H24" s="3">
        <v>921.81200000000001</v>
      </c>
    </row>
    <row r="25" spans="1:8" x14ac:dyDescent="0.25">
      <c r="A25" t="s">
        <v>24</v>
      </c>
      <c r="B25" s="3"/>
      <c r="C25" s="3"/>
      <c r="D25" s="3"/>
      <c r="E25" s="3"/>
      <c r="F25" s="3"/>
      <c r="G25" s="3"/>
      <c r="H25" s="3"/>
    </row>
    <row r="26" spans="1:8" x14ac:dyDescent="0.25">
      <c r="A26" t="s">
        <v>25</v>
      </c>
      <c r="B26" s="3">
        <v>215.02699999999999</v>
      </c>
      <c r="C26" s="3">
        <v>100.148</v>
      </c>
      <c r="D26" s="3">
        <v>72.625200000000007</v>
      </c>
      <c r="E26" s="3">
        <v>71.266999999999996</v>
      </c>
      <c r="F26" s="3">
        <v>80.135999999999996</v>
      </c>
      <c r="G26" s="3">
        <v>64.480999999999995</v>
      </c>
      <c r="H26" s="3">
        <v>104.253</v>
      </c>
    </row>
    <row r="27" spans="1:8" x14ac:dyDescent="0.25">
      <c r="A27" t="s">
        <v>26</v>
      </c>
      <c r="B27" s="3">
        <v>-116.44199999999999</v>
      </c>
      <c r="C27" s="3">
        <v>-288.572</v>
      </c>
      <c r="D27" s="3">
        <v>-51.1312</v>
      </c>
      <c r="E27" s="3">
        <v>-109.961</v>
      </c>
      <c r="F27" s="3">
        <v>-42.231999999999999</v>
      </c>
      <c r="G27" s="3">
        <v>-27.25</v>
      </c>
      <c r="H27" s="3">
        <v>-33.442</v>
      </c>
    </row>
    <row r="28" spans="1:8" x14ac:dyDescent="0.25">
      <c r="A28" t="s">
        <v>27</v>
      </c>
      <c r="B28" s="3">
        <v>99.483000000000004</v>
      </c>
      <c r="C28" s="3">
        <v>192.876</v>
      </c>
      <c r="D28" s="3">
        <v>-63.893599999999999</v>
      </c>
      <c r="E28" s="3">
        <v>151.71799999999999</v>
      </c>
      <c r="F28" s="3">
        <v>7.28</v>
      </c>
      <c r="G28" s="3">
        <v>-77.254999999999995</v>
      </c>
      <c r="H28" s="3">
        <v>50.423000000000002</v>
      </c>
    </row>
    <row r="29" spans="1:8" x14ac:dyDescent="0.25">
      <c r="A29" t="s">
        <v>28</v>
      </c>
      <c r="B29" s="3">
        <v>151.44999999999999</v>
      </c>
      <c r="C29" s="3">
        <v>35.819000000000003</v>
      </c>
      <c r="D29" s="3">
        <v>-41.147100000000002</v>
      </c>
      <c r="E29" s="3">
        <v>-9.8709999999999898</v>
      </c>
      <c r="F29" s="3">
        <v>62.140999999999998</v>
      </c>
      <c r="G29" s="3">
        <v>17.966000000000001</v>
      </c>
      <c r="H29" s="3">
        <v>40.296999999999997</v>
      </c>
    </row>
    <row r="30" spans="1:8" x14ac:dyDescent="0.25">
      <c r="A30" t="s">
        <v>29</v>
      </c>
      <c r="B30" s="3"/>
      <c r="C30" s="3"/>
      <c r="D30" s="3"/>
      <c r="E30" s="3"/>
      <c r="F30" s="3"/>
      <c r="G30" s="3"/>
      <c r="H30" s="3"/>
    </row>
    <row r="31" spans="1:8" x14ac:dyDescent="0.25">
      <c r="A31" t="s">
        <v>30</v>
      </c>
      <c r="B31" s="3">
        <v>0.549919671537063</v>
      </c>
      <c r="C31" s="3">
        <v>1.2004770034574199</v>
      </c>
      <c r="D31" s="3">
        <v>0.97450647677090996</v>
      </c>
      <c r="E31" s="3">
        <v>1.1424631074712199</v>
      </c>
      <c r="F31" s="3">
        <v>0.629850471965408</v>
      </c>
      <c r="G31" s="3">
        <v>0.63019065817153797</v>
      </c>
      <c r="H31" s="3">
        <v>0</v>
      </c>
    </row>
    <row r="32" spans="1:8" x14ac:dyDescent="0.25">
      <c r="A32" t="s">
        <v>31</v>
      </c>
      <c r="B32" s="3">
        <v>1.6864902527758601</v>
      </c>
      <c r="C32" s="3">
        <v>1.4185038470811699</v>
      </c>
      <c r="D32" s="3">
        <v>1.4131018319448601</v>
      </c>
      <c r="E32" s="3">
        <v>1.4492896479894299</v>
      </c>
      <c r="F32" s="3">
        <v>1.4084609355907101</v>
      </c>
      <c r="G32" s="3">
        <v>1.39287507864409</v>
      </c>
      <c r="H32" s="3">
        <v>1.40393899618471</v>
      </c>
    </row>
    <row r="33" spans="1:8" x14ac:dyDescent="0.25">
      <c r="A33" t="s">
        <v>32</v>
      </c>
      <c r="B33" s="3">
        <v>20.2928200142949</v>
      </c>
      <c r="C33" s="3">
        <v>17.752704442145301</v>
      </c>
      <c r="D33" s="3">
        <v>11.8414033096198</v>
      </c>
      <c r="E33" s="3">
        <v>17.488288458808501</v>
      </c>
      <c r="F33" s="3">
        <v>21.735710228958499</v>
      </c>
      <c r="G33" s="3">
        <v>21.602996737239799</v>
      </c>
      <c r="H33" s="3">
        <v>30.089054567788001</v>
      </c>
    </row>
    <row r="34" spans="1:8" x14ac:dyDescent="0.25">
      <c r="A34" t="s">
        <v>33</v>
      </c>
      <c r="B34" s="3">
        <v>21.9130792304964</v>
      </c>
      <c r="C34" s="3">
        <v>22.452757579425299</v>
      </c>
      <c r="D34" s="3">
        <v>7.3051601485167996</v>
      </c>
      <c r="E34" s="3">
        <v>12.437824976668299</v>
      </c>
      <c r="F34" s="3">
        <v>18.5323165112979</v>
      </c>
      <c r="G34" s="3">
        <v>18.752339083958699</v>
      </c>
      <c r="H34" s="3">
        <v>32.604735193524803</v>
      </c>
    </row>
    <row r="35" spans="1:8" x14ac:dyDescent="0.25">
      <c r="A35" t="s">
        <v>34</v>
      </c>
      <c r="B35" s="3">
        <v>5.9747593716362699</v>
      </c>
      <c r="C35" s="3">
        <v>5.2205770563756397</v>
      </c>
      <c r="D35" s="3">
        <v>3.7908811107262399</v>
      </c>
      <c r="E35" s="3">
        <v>4.9227629591159596</v>
      </c>
      <c r="F35" s="3">
        <v>5.1242294173400804</v>
      </c>
      <c r="G35" s="3">
        <v>5.2784256526682798</v>
      </c>
      <c r="H35" s="3">
        <v>7.3123563986496203</v>
      </c>
    </row>
    <row r="36" spans="1:8" x14ac:dyDescent="0.25">
      <c r="A36" t="s">
        <v>35</v>
      </c>
      <c r="B36" s="3">
        <v>2.9967910503922899</v>
      </c>
      <c r="C36" s="3">
        <v>2.6384956043688002</v>
      </c>
      <c r="D36" s="3">
        <v>0.79654418295335205</v>
      </c>
      <c r="E36" s="3">
        <v>1.36626534798914</v>
      </c>
      <c r="F36" s="3">
        <v>2.1165681405553101</v>
      </c>
      <c r="G36" s="3">
        <v>2.05640911969122</v>
      </c>
      <c r="H36" s="3">
        <v>3.5785861832585</v>
      </c>
    </row>
    <row r="37" spans="1:8" x14ac:dyDescent="0.25">
      <c r="A37" t="s">
        <v>36</v>
      </c>
      <c r="B37" s="3">
        <v>3.9563216684412299</v>
      </c>
      <c r="C37" s="3">
        <v>3.4549622458257501</v>
      </c>
      <c r="D37" s="3">
        <v>1.92153133176665</v>
      </c>
      <c r="E37" s="3">
        <v>2.6459262981083902</v>
      </c>
      <c r="F37" s="3">
        <v>3.1019583840168199</v>
      </c>
      <c r="G37" s="3">
        <v>3.02210625618928</v>
      </c>
      <c r="H37" s="3">
        <v>4.4552325453299098</v>
      </c>
    </row>
    <row r="38" spans="1:8" x14ac:dyDescent="0.25">
      <c r="A38" t="s">
        <v>37</v>
      </c>
      <c r="B38" s="3"/>
      <c r="C38" s="3"/>
      <c r="D38" s="3"/>
      <c r="E38" s="3"/>
      <c r="F38" s="3"/>
      <c r="G38" s="3"/>
      <c r="H38" s="3"/>
    </row>
    <row r="39" spans="1:8" x14ac:dyDescent="0.25">
      <c r="A39" t="s">
        <v>38</v>
      </c>
      <c r="B39" s="3">
        <v>1125.2</v>
      </c>
      <c r="C39" s="3">
        <v>0</v>
      </c>
      <c r="D39" s="3">
        <v>0</v>
      </c>
      <c r="E39" s="3">
        <v>0</v>
      </c>
      <c r="F39" s="3">
        <v>0</v>
      </c>
      <c r="G39" s="3">
        <v>0</v>
      </c>
      <c r="H39" s="3">
        <v>0</v>
      </c>
    </row>
    <row r="40" spans="1:8" x14ac:dyDescent="0.25">
      <c r="A40" t="s">
        <v>39</v>
      </c>
      <c r="B40" s="3">
        <v>1300</v>
      </c>
      <c r="C40" s="3"/>
      <c r="D40" s="3"/>
      <c r="E40" s="3"/>
      <c r="F40" s="3"/>
      <c r="G40" s="3"/>
      <c r="H40" s="3"/>
    </row>
    <row r="41" spans="1:8" x14ac:dyDescent="0.25">
      <c r="A41" t="s">
        <v>40</v>
      </c>
      <c r="B41" s="3">
        <v>708</v>
      </c>
      <c r="C41" s="3"/>
      <c r="D41" s="3"/>
      <c r="E41" s="3"/>
      <c r="F41" s="3"/>
      <c r="G41" s="3"/>
      <c r="H41" s="3"/>
    </row>
    <row r="42" spans="1:8" x14ac:dyDescent="0.25">
      <c r="A42" t="s">
        <v>41</v>
      </c>
      <c r="B42" s="3">
        <v>8234.6636799999997</v>
      </c>
      <c r="C42" s="3">
        <v>0</v>
      </c>
      <c r="D42" s="3">
        <v>0</v>
      </c>
      <c r="E42" s="3">
        <v>0</v>
      </c>
      <c r="F42" s="3">
        <v>0</v>
      </c>
      <c r="G42" s="3">
        <v>0</v>
      </c>
      <c r="H42" s="3">
        <v>0</v>
      </c>
    </row>
    <row r="43" spans="1:8" x14ac:dyDescent="0.25">
      <c r="A43" t="s">
        <v>42</v>
      </c>
      <c r="B43" s="3">
        <v>22.141999999999999</v>
      </c>
      <c r="C43" s="3">
        <v>16.2804</v>
      </c>
      <c r="D43" s="3">
        <v>69.811780265152706</v>
      </c>
      <c r="E43" s="3">
        <v>101.553036437247</v>
      </c>
      <c r="F43" s="3">
        <v>111.402429149798</v>
      </c>
      <c r="G43" s="3">
        <v>107.24577861163201</v>
      </c>
      <c r="H43" s="3">
        <v>0</v>
      </c>
    </row>
    <row r="44" spans="1:8" x14ac:dyDescent="0.25">
      <c r="A44" t="s">
        <v>43</v>
      </c>
      <c r="B44" s="3">
        <v>8.1312584660867806</v>
      </c>
      <c r="C44" s="3">
        <v>0</v>
      </c>
      <c r="D44" s="3">
        <v>0</v>
      </c>
      <c r="E44" s="3">
        <v>0</v>
      </c>
      <c r="F44" s="3">
        <v>0</v>
      </c>
      <c r="G44" s="3">
        <v>0</v>
      </c>
      <c r="H44" s="3">
        <v>0</v>
      </c>
    </row>
    <row r="45" spans="1:8" x14ac:dyDescent="0.25">
      <c r="A45" t="s">
        <v>44</v>
      </c>
      <c r="B45" s="3">
        <v>31.535171622212498</v>
      </c>
      <c r="C45" s="3">
        <v>22.062500909712799</v>
      </c>
      <c r="D45" s="3">
        <v>118.890035805297</v>
      </c>
      <c r="E45" s="3">
        <v>152.14089068825899</v>
      </c>
      <c r="F45" s="3">
        <v>155.60809716599201</v>
      </c>
      <c r="G45" s="3">
        <v>149.89681050656699</v>
      </c>
      <c r="H45" s="3">
        <v>201.07317073170699</v>
      </c>
    </row>
    <row r="46" spans="1:8" x14ac:dyDescent="0.25">
      <c r="A46" t="s">
        <v>45</v>
      </c>
      <c r="B46" s="3">
        <v>35</v>
      </c>
      <c r="C46" s="3">
        <v>0</v>
      </c>
      <c r="D46" s="3">
        <v>436.14</v>
      </c>
      <c r="E46" s="3">
        <v>260</v>
      </c>
      <c r="F46" s="3">
        <v>351.38</v>
      </c>
      <c r="G46" s="3">
        <v>195.07</v>
      </c>
      <c r="H46" s="3">
        <v>44.73</v>
      </c>
    </row>
    <row r="47" spans="1:8" x14ac:dyDescent="0.25">
      <c r="A47" t="s">
        <v>46</v>
      </c>
      <c r="B47" s="3">
        <v>8248.7856800000009</v>
      </c>
      <c r="C47" s="3">
        <v>339.14400000000001</v>
      </c>
      <c r="D47" s="3">
        <v>93.797600000000003</v>
      </c>
      <c r="E47" s="3">
        <v>75.295000000000002</v>
      </c>
      <c r="F47" s="3">
        <v>-44.009</v>
      </c>
      <c r="G47" s="3">
        <v>-22.82</v>
      </c>
      <c r="H47" s="3">
        <v>-262.53800000000001</v>
      </c>
    </row>
    <row r="48" spans="1:8" x14ac:dyDescent="0.25">
      <c r="A48" t="s">
        <v>47</v>
      </c>
      <c r="B48" s="3">
        <v>0.31105581230003598</v>
      </c>
      <c r="C48" s="3"/>
      <c r="D48" s="3"/>
      <c r="E48" s="3"/>
      <c r="F48" s="3"/>
      <c r="G48" s="3"/>
      <c r="H48" s="3"/>
    </row>
    <row r="49" spans="1:13" x14ac:dyDescent="0.25">
      <c r="A49" t="s">
        <v>48</v>
      </c>
      <c r="B49" s="3">
        <v>50.817450998103155</v>
      </c>
      <c r="C49" s="3">
        <v>0</v>
      </c>
      <c r="D49" s="3">
        <v>0</v>
      </c>
      <c r="E49" s="3">
        <v>0</v>
      </c>
      <c r="F49" s="3">
        <v>0</v>
      </c>
      <c r="G49" s="3">
        <v>0</v>
      </c>
      <c r="H49" s="3">
        <v>0</v>
      </c>
    </row>
    <row r="51" spans="1:13" x14ac:dyDescent="0.25">
      <c r="A51" s="38" t="s">
        <v>49</v>
      </c>
      <c r="B51" s="38"/>
      <c r="C51" s="38"/>
      <c r="D51" s="38"/>
      <c r="E51" s="38"/>
      <c r="F51" s="38"/>
      <c r="G51" s="38"/>
      <c r="H51" s="38"/>
      <c r="I51" s="38"/>
      <c r="J51" s="38"/>
      <c r="K51" s="38"/>
      <c r="L51" s="38"/>
      <c r="M51" s="38"/>
    </row>
    <row r="52" spans="1:13" x14ac:dyDescent="0.25">
      <c r="A52" s="38"/>
      <c r="B52" s="38"/>
      <c r="C52" s="38"/>
      <c r="D52" s="38"/>
      <c r="E52" s="38"/>
      <c r="F52" s="38"/>
      <c r="G52" s="38"/>
      <c r="H52" s="38"/>
      <c r="I52" s="38"/>
      <c r="J52" s="38"/>
      <c r="K52" s="38"/>
      <c r="L52" s="38"/>
      <c r="M52" s="38"/>
    </row>
    <row r="53" spans="1:13" x14ac:dyDescent="0.25">
      <c r="A53" s="38"/>
      <c r="B53" s="38"/>
      <c r="C53" s="38"/>
      <c r="D53" s="38"/>
      <c r="E53" s="38"/>
      <c r="F53" s="38"/>
      <c r="G53" s="38"/>
      <c r="H53" s="38"/>
      <c r="I53" s="38"/>
      <c r="J53" s="38"/>
      <c r="K53" s="38"/>
      <c r="L53" s="38"/>
      <c r="M53" s="38"/>
    </row>
    <row r="54" spans="1:13" x14ac:dyDescent="0.25">
      <c r="A54" s="38"/>
      <c r="B54" s="38"/>
      <c r="C54" s="38"/>
      <c r="D54" s="38"/>
      <c r="E54" s="38"/>
      <c r="F54" s="38"/>
      <c r="G54" s="38"/>
      <c r="H54" s="38"/>
      <c r="I54" s="38"/>
      <c r="J54" s="38"/>
      <c r="K54" s="38"/>
      <c r="L54" s="38"/>
      <c r="M54" s="38"/>
    </row>
    <row r="55" spans="1:13" x14ac:dyDescent="0.25">
      <c r="A55" s="38"/>
      <c r="B55" s="38"/>
      <c r="C55" s="38"/>
      <c r="D55" s="38"/>
      <c r="E55" s="38"/>
      <c r="F55" s="38"/>
      <c r="G55" s="38"/>
      <c r="H55" s="38"/>
      <c r="I55" s="38"/>
      <c r="J55" s="38"/>
      <c r="K55" s="38"/>
      <c r="L55" s="38"/>
      <c r="M55" s="38"/>
    </row>
    <row r="56" spans="1:13" x14ac:dyDescent="0.25">
      <c r="A56" s="38"/>
      <c r="B56" s="38"/>
      <c r="C56" s="38"/>
      <c r="D56" s="38"/>
      <c r="E56" s="38"/>
      <c r="F56" s="38"/>
      <c r="G56" s="38"/>
      <c r="H56" s="38"/>
      <c r="I56" s="38"/>
      <c r="J56" s="38"/>
      <c r="K56" s="38"/>
      <c r="L56" s="38"/>
      <c r="M56" s="38"/>
    </row>
  </sheetData>
  <mergeCells count="2">
    <mergeCell ref="A1:I1"/>
    <mergeCell ref="A51:M5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08D29-9AE9-4BC0-BAE8-F782B11CE5B5}">
  <dimension ref="A1:T63"/>
  <sheetViews>
    <sheetView topLeftCell="A13" workbookViewId="0">
      <selection activeCell="B21" sqref="B21:B22"/>
    </sheetView>
  </sheetViews>
  <sheetFormatPr defaultRowHeight="15" x14ac:dyDescent="0.25"/>
  <cols>
    <col min="1" max="1" width="47.42578125" bestFit="1" customWidth="1"/>
  </cols>
  <sheetData>
    <row r="1" spans="1:9" x14ac:dyDescent="0.25">
      <c r="A1" s="37" t="s">
        <v>51</v>
      </c>
      <c r="B1" s="37"/>
      <c r="C1" s="37"/>
      <c r="D1" s="37"/>
      <c r="E1" s="37"/>
      <c r="F1" s="37"/>
      <c r="G1" s="37"/>
      <c r="H1" s="37"/>
      <c r="I1" s="37"/>
    </row>
    <row r="2" spans="1:9" x14ac:dyDescent="0.25">
      <c r="A2" s="1" t="s">
        <v>1</v>
      </c>
      <c r="B2" s="2">
        <v>43160</v>
      </c>
      <c r="C2" s="2">
        <v>42795</v>
      </c>
      <c r="D2" s="2">
        <v>42430</v>
      </c>
      <c r="E2" s="2">
        <v>42064</v>
      </c>
      <c r="F2" s="2">
        <v>41699</v>
      </c>
      <c r="G2" s="2">
        <v>41334</v>
      </c>
      <c r="H2" s="2">
        <v>40969</v>
      </c>
    </row>
    <row r="3" spans="1:9" x14ac:dyDescent="0.25">
      <c r="B3" s="3"/>
      <c r="C3" s="3"/>
      <c r="D3" s="3"/>
      <c r="E3" s="3"/>
      <c r="F3" s="3"/>
      <c r="G3" s="3"/>
      <c r="H3" s="3"/>
    </row>
    <row r="4" spans="1:9" x14ac:dyDescent="0.25">
      <c r="A4" t="s">
        <v>52</v>
      </c>
      <c r="B4" s="3"/>
      <c r="C4" s="3"/>
      <c r="D4" s="3"/>
      <c r="E4" s="3"/>
      <c r="F4" s="3"/>
      <c r="G4" s="3"/>
      <c r="H4" s="3"/>
    </row>
    <row r="5" spans="1:9" x14ac:dyDescent="0.25">
      <c r="A5" t="s">
        <v>53</v>
      </c>
      <c r="B5" s="3">
        <v>73.183999999999997</v>
      </c>
      <c r="C5" s="3">
        <v>68.703000000000003</v>
      </c>
      <c r="D5" s="3">
        <v>6.2000999999999999</v>
      </c>
      <c r="E5" s="3">
        <v>6.1749999999999998</v>
      </c>
      <c r="F5" s="3">
        <v>6.1749999999999998</v>
      </c>
      <c r="G5" s="3">
        <v>21.33</v>
      </c>
      <c r="H5" s="3">
        <v>21.33</v>
      </c>
    </row>
    <row r="6" spans="1:9" x14ac:dyDescent="0.25">
      <c r="A6" t="s">
        <v>54</v>
      </c>
      <c r="B6" s="3">
        <v>15.423999999999999</v>
      </c>
      <c r="C6" s="3">
        <v>7.6420000000000003</v>
      </c>
      <c r="D6" s="3">
        <v>1.4948999999999999</v>
      </c>
      <c r="E6" s="3">
        <v>8.7550000000000008</v>
      </c>
      <c r="F6" s="3">
        <v>0.13800000000000001</v>
      </c>
      <c r="G6" s="3">
        <v>0.13800000000000001</v>
      </c>
      <c r="H6" s="3">
        <v>0.13800000000000001</v>
      </c>
    </row>
    <row r="7" spans="1:9" x14ac:dyDescent="0.25">
      <c r="A7" t="s">
        <v>55</v>
      </c>
      <c r="B7" s="3">
        <v>939.69600000000003</v>
      </c>
      <c r="C7" s="3">
        <v>514.22500000000002</v>
      </c>
      <c r="D7" s="3">
        <v>442.4314</v>
      </c>
      <c r="E7" s="3">
        <v>382.11500000000001</v>
      </c>
      <c r="F7" s="3">
        <v>385.59100000000001</v>
      </c>
      <c r="G7" s="3">
        <v>310.46800000000002</v>
      </c>
      <c r="H7" s="3">
        <v>258.69299999999998</v>
      </c>
    </row>
    <row r="8" spans="1:9" x14ac:dyDescent="0.25">
      <c r="A8" t="s">
        <v>56</v>
      </c>
      <c r="B8" s="3">
        <v>1028.3040000000001</v>
      </c>
      <c r="C8" s="3">
        <v>590.57000000000005</v>
      </c>
      <c r="D8" s="3">
        <v>450.12639999999999</v>
      </c>
      <c r="E8" s="3">
        <v>397.04500000000002</v>
      </c>
      <c r="F8" s="3">
        <v>391.904</v>
      </c>
      <c r="G8" s="3">
        <v>331.93599999999998</v>
      </c>
      <c r="H8" s="3">
        <v>280.161</v>
      </c>
    </row>
    <row r="9" spans="1:9" x14ac:dyDescent="0.25">
      <c r="A9" t="s">
        <v>57</v>
      </c>
      <c r="B9" s="3">
        <v>1.369</v>
      </c>
      <c r="C9" s="3">
        <v>0.32900000000000001</v>
      </c>
      <c r="D9" s="3">
        <v>2.4742999999999999</v>
      </c>
      <c r="E9" s="3">
        <v>76.472999999999999</v>
      </c>
      <c r="F9" s="3">
        <v>36.375999999999998</v>
      </c>
      <c r="G9" s="3">
        <v>39.305999999999997</v>
      </c>
      <c r="H9" s="3">
        <v>39.024999999999999</v>
      </c>
    </row>
    <row r="10" spans="1:9" x14ac:dyDescent="0.25">
      <c r="A10" t="s">
        <v>58</v>
      </c>
      <c r="B10" s="3"/>
      <c r="C10" s="3"/>
      <c r="D10" s="3"/>
      <c r="E10" s="3"/>
      <c r="F10" s="3"/>
      <c r="G10" s="3"/>
      <c r="H10" s="3"/>
    </row>
    <row r="11" spans="1:9" x14ac:dyDescent="0.25">
      <c r="A11" t="s">
        <v>59</v>
      </c>
      <c r="B11" s="3">
        <v>366.99299999999999</v>
      </c>
      <c r="C11" s="3">
        <v>360.42599999999999</v>
      </c>
      <c r="D11" s="3">
        <v>178.97210000000001</v>
      </c>
      <c r="E11" s="3">
        <v>200.358</v>
      </c>
      <c r="F11" s="3">
        <v>59.582999999999998</v>
      </c>
      <c r="G11" s="3">
        <v>60.247999999999998</v>
      </c>
      <c r="H11" s="3">
        <v>75.373000000000005</v>
      </c>
    </row>
    <row r="12" spans="1:9" x14ac:dyDescent="0.25">
      <c r="A12" t="s">
        <v>60</v>
      </c>
      <c r="B12" s="3">
        <v>9.33</v>
      </c>
      <c r="C12" s="3">
        <v>13.044999999999998</v>
      </c>
      <c r="D12" s="3"/>
      <c r="E12" s="3"/>
      <c r="F12" s="3"/>
      <c r="G12" s="3"/>
      <c r="H12" s="3"/>
    </row>
    <row r="13" spans="1:9" x14ac:dyDescent="0.25">
      <c r="A13" t="s">
        <v>61</v>
      </c>
      <c r="B13" s="3">
        <v>-93.92</v>
      </c>
      <c r="C13" s="3">
        <v>-55.968000000000004</v>
      </c>
      <c r="D13" s="3">
        <v>-47.122</v>
      </c>
      <c r="E13" s="3">
        <v>-40.360999999999997</v>
      </c>
      <c r="F13" s="3">
        <v>-37.841000000000001</v>
      </c>
      <c r="G13" s="3">
        <v>-29.175999999999998</v>
      </c>
      <c r="H13" s="3">
        <v>-21.273</v>
      </c>
    </row>
    <row r="14" spans="1:9" x14ac:dyDescent="0.25">
      <c r="A14" t="s">
        <v>62</v>
      </c>
      <c r="B14" s="3">
        <v>269.565</v>
      </c>
      <c r="C14" s="3">
        <v>60.021000000000001</v>
      </c>
      <c r="D14" s="3"/>
      <c r="E14" s="3"/>
      <c r="F14" s="3"/>
      <c r="G14" s="3"/>
      <c r="H14" s="3"/>
    </row>
    <row r="15" spans="1:9" x14ac:dyDescent="0.25">
      <c r="A15" t="s">
        <v>63</v>
      </c>
      <c r="B15" s="3"/>
      <c r="C15" s="3"/>
      <c r="D15" s="3"/>
      <c r="E15" s="3"/>
      <c r="F15" s="3"/>
      <c r="G15" s="3"/>
      <c r="H15" s="3"/>
    </row>
    <row r="16" spans="1:9" x14ac:dyDescent="0.25">
      <c r="A16" t="s">
        <v>64</v>
      </c>
      <c r="B16" s="3">
        <v>91.488</v>
      </c>
      <c r="C16" s="3">
        <v>40.429000000000002</v>
      </c>
      <c r="D16" s="3">
        <v>66.953800000000001</v>
      </c>
      <c r="E16" s="3">
        <v>55.143999999999998</v>
      </c>
      <c r="F16" s="3">
        <v>74.966999999999999</v>
      </c>
      <c r="G16" s="3">
        <v>70.165000000000006</v>
      </c>
      <c r="H16" s="3">
        <v>58.655000000000001</v>
      </c>
    </row>
    <row r="17" spans="1:8" x14ac:dyDescent="0.25">
      <c r="A17" t="s">
        <v>65</v>
      </c>
      <c r="B17" s="3">
        <v>643.45600000000002</v>
      </c>
      <c r="C17" s="3">
        <v>417.95299999999997</v>
      </c>
      <c r="D17" s="3">
        <v>198.8039</v>
      </c>
      <c r="E17" s="3">
        <v>215.14099999999999</v>
      </c>
      <c r="F17" s="3">
        <v>96.709000000000003</v>
      </c>
      <c r="G17" s="3">
        <v>101.23699999999999</v>
      </c>
      <c r="H17" s="3">
        <v>112.755</v>
      </c>
    </row>
    <row r="18" spans="1:8" x14ac:dyDescent="0.25">
      <c r="A18" t="s">
        <v>66</v>
      </c>
      <c r="B18" s="3"/>
      <c r="C18" s="3"/>
      <c r="D18" s="3"/>
      <c r="E18" s="3"/>
      <c r="F18" s="3"/>
      <c r="G18" s="3"/>
      <c r="H18" s="3"/>
    </row>
    <row r="19" spans="1:8" x14ac:dyDescent="0.25">
      <c r="A19" t="s">
        <v>67</v>
      </c>
      <c r="B19" s="3">
        <v>80.635999999999996</v>
      </c>
      <c r="C19" s="3">
        <v>39.427999999999997</v>
      </c>
      <c r="D19" s="3">
        <v>33.377600000000001</v>
      </c>
      <c r="E19" s="3">
        <v>42.584000000000003</v>
      </c>
      <c r="F19" s="3">
        <v>28.727</v>
      </c>
      <c r="G19" s="3">
        <v>28.934999999999999</v>
      </c>
      <c r="H19" s="3">
        <v>31.748999999999999</v>
      </c>
    </row>
    <row r="20" spans="1:8" x14ac:dyDescent="0.25">
      <c r="A20" t="s">
        <v>68</v>
      </c>
      <c r="B20" s="3">
        <v>528.48699999999997</v>
      </c>
      <c r="C20" s="3">
        <v>426.66800000000006</v>
      </c>
      <c r="D20" s="3">
        <v>308.928</v>
      </c>
      <c r="E20" s="3">
        <v>332.697</v>
      </c>
      <c r="F20" s="3">
        <v>268.11099999999999</v>
      </c>
      <c r="G20" s="3">
        <v>262.327</v>
      </c>
      <c r="H20" s="3">
        <v>199.37</v>
      </c>
    </row>
    <row r="21" spans="1:8" x14ac:dyDescent="0.25">
      <c r="A21" t="s">
        <v>69</v>
      </c>
      <c r="B21" s="3">
        <v>159.78200000000001</v>
      </c>
      <c r="C21" s="3">
        <v>253.816</v>
      </c>
      <c r="D21" s="3">
        <v>220.87090000000001</v>
      </c>
      <c r="E21" s="3">
        <v>194.87100000000001</v>
      </c>
      <c r="F21" s="3">
        <v>140.24600000000001</v>
      </c>
      <c r="G21" s="3">
        <v>96.638000000000005</v>
      </c>
      <c r="H21" s="3">
        <v>119.41800000000001</v>
      </c>
    </row>
    <row r="22" spans="1:8" x14ac:dyDescent="0.25">
      <c r="A22" t="s">
        <v>70</v>
      </c>
      <c r="B22" s="3">
        <v>235.74</v>
      </c>
      <c r="C22" s="3">
        <v>225.74</v>
      </c>
      <c r="D22" s="3">
        <v>200.79300000000001</v>
      </c>
      <c r="E22" s="3">
        <v>164.34299999999999</v>
      </c>
      <c r="F22" s="3">
        <v>156.23099999999999</v>
      </c>
      <c r="G22" s="3">
        <v>147.74100000000001</v>
      </c>
      <c r="H22" s="3">
        <v>139.334</v>
      </c>
    </row>
    <row r="23" spans="1:8" x14ac:dyDescent="0.25">
      <c r="A23" t="s">
        <v>22</v>
      </c>
      <c r="B23" s="3">
        <v>1004.645</v>
      </c>
      <c r="C23" s="3">
        <v>945.65200000000004</v>
      </c>
      <c r="D23" s="3">
        <v>763.96950000000004</v>
      </c>
      <c r="E23" s="3">
        <v>734.495</v>
      </c>
      <c r="F23" s="3">
        <v>593.31500000000005</v>
      </c>
      <c r="G23" s="3">
        <v>535.64099999999996</v>
      </c>
      <c r="H23" s="3">
        <v>489.87099999999998</v>
      </c>
    </row>
    <row r="24" spans="1:8" x14ac:dyDescent="0.25">
      <c r="A24" t="s">
        <v>71</v>
      </c>
      <c r="B24" s="3">
        <v>2677.7739999999999</v>
      </c>
      <c r="C24" s="3">
        <v>1954.5039999999999</v>
      </c>
      <c r="D24" s="3">
        <v>1415.3741</v>
      </c>
      <c r="E24" s="3">
        <v>1423.154</v>
      </c>
      <c r="F24" s="3">
        <v>1118.3040000000001</v>
      </c>
      <c r="G24" s="3">
        <v>1008.12</v>
      </c>
      <c r="H24" s="3">
        <v>921.81200000000001</v>
      </c>
    </row>
    <row r="25" spans="1:8" x14ac:dyDescent="0.25">
      <c r="A25" t="s">
        <v>72</v>
      </c>
      <c r="B25" s="3"/>
      <c r="C25" s="3"/>
      <c r="D25" s="3"/>
      <c r="E25" s="3"/>
      <c r="F25" s="3"/>
      <c r="G25" s="3"/>
      <c r="H25" s="3"/>
    </row>
    <row r="26" spans="1:8" x14ac:dyDescent="0.25">
      <c r="A26" t="s">
        <v>73</v>
      </c>
      <c r="B26" s="3"/>
      <c r="C26" s="3"/>
      <c r="D26" s="3"/>
      <c r="E26" s="3"/>
      <c r="F26" s="3"/>
      <c r="G26" s="3"/>
      <c r="H26" s="3"/>
    </row>
    <row r="27" spans="1:8" x14ac:dyDescent="0.25">
      <c r="A27" t="s">
        <v>18</v>
      </c>
      <c r="B27" s="3">
        <v>792.93600000000004</v>
      </c>
      <c r="C27" s="3">
        <v>428.86400000000003</v>
      </c>
      <c r="D27" s="3">
        <v>489.26240000000001</v>
      </c>
      <c r="E27" s="3">
        <v>451.34</v>
      </c>
      <c r="F27" s="3">
        <v>364.90600000000001</v>
      </c>
      <c r="G27" s="3">
        <v>318.88900000000001</v>
      </c>
      <c r="H27" s="3">
        <v>270.74299999999999</v>
      </c>
    </row>
    <row r="28" spans="1:8" x14ac:dyDescent="0.25">
      <c r="A28" t="s">
        <v>74</v>
      </c>
      <c r="B28" s="3">
        <v>75.914000000000001</v>
      </c>
      <c r="C28" s="3">
        <v>30.440999999999999</v>
      </c>
      <c r="D28" s="3">
        <v>181.2824</v>
      </c>
      <c r="E28" s="3">
        <v>122.824</v>
      </c>
      <c r="F28" s="3">
        <v>113.565</v>
      </c>
      <c r="G28" s="3">
        <v>87.501000000000005</v>
      </c>
      <c r="H28" s="3">
        <v>61.825000000000003</v>
      </c>
    </row>
    <row r="29" spans="1:8" x14ac:dyDescent="0.25">
      <c r="A29" t="s">
        <v>75</v>
      </c>
      <c r="B29" s="3"/>
      <c r="C29" s="3"/>
      <c r="D29" s="3"/>
      <c r="E29" s="3"/>
      <c r="F29" s="3"/>
      <c r="G29" s="3"/>
      <c r="H29" s="3"/>
    </row>
    <row r="30" spans="1:8" x14ac:dyDescent="0.25">
      <c r="A30" t="s">
        <v>76</v>
      </c>
      <c r="B30" s="3">
        <v>717.02200000000005</v>
      </c>
      <c r="C30" s="3">
        <v>398.423</v>
      </c>
      <c r="D30" s="3">
        <v>307.98</v>
      </c>
      <c r="E30" s="3">
        <v>328.51600000000002</v>
      </c>
      <c r="F30" s="3">
        <v>251.34100000000001</v>
      </c>
      <c r="G30" s="3">
        <v>231.38800000000001</v>
      </c>
      <c r="H30" s="3">
        <v>208.91799999999998</v>
      </c>
    </row>
    <row r="31" spans="1:8" x14ac:dyDescent="0.25">
      <c r="A31" t="s">
        <v>77</v>
      </c>
      <c r="B31" s="3"/>
      <c r="C31" s="3"/>
      <c r="D31" s="3"/>
      <c r="E31" s="3"/>
      <c r="F31" s="3"/>
      <c r="G31" s="3"/>
      <c r="H31" s="3"/>
    </row>
    <row r="32" spans="1:8" x14ac:dyDescent="0.25">
      <c r="A32" t="s">
        <v>78</v>
      </c>
      <c r="B32" s="3">
        <v>0.95499999999999996</v>
      </c>
      <c r="C32" s="3">
        <v>0.41</v>
      </c>
      <c r="D32" s="3">
        <v>4.1000000000000002E-2</v>
      </c>
      <c r="E32" s="3">
        <v>6.8570000000000002</v>
      </c>
      <c r="F32" s="3">
        <v>7.1360000000000001</v>
      </c>
      <c r="G32" s="3">
        <v>5.89</v>
      </c>
      <c r="H32" s="3">
        <v>4.819</v>
      </c>
    </row>
    <row r="33" spans="1:8" x14ac:dyDescent="0.25">
      <c r="A33" t="s">
        <v>79</v>
      </c>
      <c r="B33" s="3">
        <v>4.3099999999999996</v>
      </c>
      <c r="C33" s="3">
        <v>3.5569999999999999</v>
      </c>
      <c r="D33" s="3">
        <v>0.1014</v>
      </c>
      <c r="E33" s="3"/>
      <c r="F33" s="3">
        <v>1.29</v>
      </c>
      <c r="G33" s="3">
        <v>0.22800000000000001</v>
      </c>
      <c r="H33" s="3"/>
    </row>
    <row r="34" spans="1:8" x14ac:dyDescent="0.25">
      <c r="A34" t="s">
        <v>80</v>
      </c>
      <c r="B34" s="3"/>
      <c r="C34" s="3"/>
      <c r="D34" s="3"/>
      <c r="E34" s="3"/>
      <c r="F34" s="3"/>
      <c r="G34" s="3"/>
      <c r="H34" s="3"/>
    </row>
    <row r="35" spans="1:8" x14ac:dyDescent="0.25">
      <c r="A35" t="s">
        <v>81</v>
      </c>
      <c r="B35" s="3"/>
      <c r="C35" s="3"/>
      <c r="D35" s="3"/>
      <c r="E35" s="3"/>
      <c r="F35" s="3"/>
      <c r="G35" s="3"/>
      <c r="H35" s="3"/>
    </row>
    <row r="36" spans="1:8" x14ac:dyDescent="0.25">
      <c r="A36" t="s">
        <v>82</v>
      </c>
      <c r="B36" s="3">
        <v>92.096000000000004</v>
      </c>
      <c r="C36" s="3">
        <v>98.856999999999999</v>
      </c>
      <c r="D36" s="3">
        <v>12.0329</v>
      </c>
      <c r="E36" s="3">
        <v>10.42</v>
      </c>
      <c r="F36" s="3">
        <v>11.433</v>
      </c>
      <c r="G36" s="3">
        <v>11.457000000000001</v>
      </c>
      <c r="H36" s="3">
        <v>10.124000000000001</v>
      </c>
    </row>
    <row r="37" spans="1:8" x14ac:dyDescent="0.25">
      <c r="A37" t="s">
        <v>83</v>
      </c>
      <c r="B37" s="3">
        <v>145.62299999999999</v>
      </c>
      <c r="C37" s="3">
        <v>111.723</v>
      </c>
      <c r="D37" s="3">
        <v>15.322699999999999</v>
      </c>
      <c r="E37" s="3">
        <v>12.621</v>
      </c>
      <c r="F37" s="3">
        <v>11.239000000000001</v>
      </c>
      <c r="G37" s="3">
        <v>12.821999999999999</v>
      </c>
      <c r="H37" s="3">
        <v>9.8879999999999999</v>
      </c>
    </row>
    <row r="38" spans="1:8" x14ac:dyDescent="0.25">
      <c r="A38" t="s">
        <v>84</v>
      </c>
      <c r="B38" s="3">
        <v>23.280999999999999</v>
      </c>
      <c r="C38" s="3">
        <v>0</v>
      </c>
      <c r="D38" s="3"/>
      <c r="E38" s="3">
        <v>0.24399999999999999</v>
      </c>
      <c r="F38" s="3">
        <v>0.20399999999999999</v>
      </c>
      <c r="G38" s="3">
        <v>0.254</v>
      </c>
      <c r="H38" s="3">
        <v>0.314</v>
      </c>
    </row>
    <row r="39" spans="1:8" x14ac:dyDescent="0.25">
      <c r="A39" t="s">
        <v>85</v>
      </c>
      <c r="B39" s="3">
        <v>983.28700000000003</v>
      </c>
      <c r="C39" s="3">
        <v>612.97</v>
      </c>
      <c r="D39" s="3">
        <v>335.47800000000001</v>
      </c>
      <c r="E39" s="3">
        <v>358.65800000000002</v>
      </c>
      <c r="F39" s="3">
        <v>282.64299999999997</v>
      </c>
      <c r="G39" s="3">
        <v>262.03899999999999</v>
      </c>
      <c r="H39" s="3">
        <v>234.06299999999999</v>
      </c>
    </row>
    <row r="40" spans="1:8" x14ac:dyDescent="0.25">
      <c r="A40" t="s">
        <v>86</v>
      </c>
      <c r="B40" s="3"/>
      <c r="C40" s="3"/>
      <c r="D40" s="3"/>
      <c r="E40" s="3"/>
      <c r="F40" s="3"/>
      <c r="G40" s="3"/>
      <c r="H40" s="3"/>
    </row>
    <row r="41" spans="1:8" x14ac:dyDescent="0.25">
      <c r="A41" t="s">
        <v>87</v>
      </c>
      <c r="B41" s="3"/>
      <c r="C41" s="3"/>
      <c r="D41" s="3"/>
      <c r="E41" s="3"/>
      <c r="F41" s="3"/>
      <c r="G41" s="3"/>
      <c r="H41" s="3"/>
    </row>
    <row r="42" spans="1:8" x14ac:dyDescent="0.25">
      <c r="A42" t="s">
        <v>88</v>
      </c>
      <c r="B42" s="3">
        <v>14.151999999999999</v>
      </c>
      <c r="C42" s="3">
        <v>3.2610000000000001</v>
      </c>
      <c r="D42" s="3">
        <v>1.0606</v>
      </c>
      <c r="E42" s="3">
        <v>6.5459999999999994</v>
      </c>
      <c r="F42" s="3">
        <v>5.3090000000000002</v>
      </c>
      <c r="G42" s="3">
        <v>3.6629999999999998</v>
      </c>
      <c r="H42" s="3">
        <v>3.4630000000000001</v>
      </c>
    </row>
    <row r="43" spans="1:8" x14ac:dyDescent="0.25">
      <c r="A43" t="s">
        <v>89</v>
      </c>
      <c r="B43" s="3">
        <v>624.27099999999996</v>
      </c>
      <c r="C43" s="3">
        <v>420.65800000000002</v>
      </c>
      <c r="D43" s="3">
        <v>288.8021</v>
      </c>
      <c r="E43" s="3">
        <v>312.15800000000002</v>
      </c>
      <c r="F43" s="3">
        <v>253.34700000000001</v>
      </c>
      <c r="G43" s="3">
        <v>299.36599999999999</v>
      </c>
      <c r="H43" s="3">
        <v>260.10599999999999</v>
      </c>
    </row>
    <row r="44" spans="1:8" x14ac:dyDescent="0.25">
      <c r="A44" t="s">
        <v>90</v>
      </c>
      <c r="B44" s="3">
        <v>542.79100000000005</v>
      </c>
      <c r="C44" s="3">
        <v>429.20299999999997</v>
      </c>
      <c r="D44" s="3">
        <v>349.27589999999998</v>
      </c>
      <c r="E44" s="3">
        <v>374.48700000000002</v>
      </c>
      <c r="F44" s="3">
        <v>296.93799999999999</v>
      </c>
      <c r="G44" s="3">
        <v>253.24600000000001</v>
      </c>
      <c r="H44" s="3">
        <v>283.86799999999999</v>
      </c>
    </row>
    <row r="45" spans="1:8" x14ac:dyDescent="0.25">
      <c r="A45" t="s">
        <v>91</v>
      </c>
      <c r="B45" s="3">
        <v>425.887</v>
      </c>
      <c r="C45" s="3">
        <v>412.44900000000001</v>
      </c>
      <c r="D45" s="3">
        <v>326.52390000000003</v>
      </c>
      <c r="E45" s="3">
        <v>288.54700000000003</v>
      </c>
      <c r="F45" s="3">
        <v>231.178</v>
      </c>
      <c r="G45" s="3">
        <v>124.03100000000001</v>
      </c>
      <c r="H45" s="3">
        <v>108.744</v>
      </c>
    </row>
    <row r="46" spans="1:8" x14ac:dyDescent="0.25">
      <c r="A46" t="s">
        <v>92</v>
      </c>
      <c r="B46" s="3">
        <v>87.222999999999999</v>
      </c>
      <c r="C46" s="3">
        <v>75.84</v>
      </c>
      <c r="D46" s="3">
        <v>113.9042</v>
      </c>
      <c r="E46" s="3">
        <v>82.757999999999996</v>
      </c>
      <c r="F46" s="3">
        <v>48.889000000000003</v>
      </c>
      <c r="G46" s="3">
        <v>65.775000000000006</v>
      </c>
      <c r="H46" s="3">
        <v>31.568000000000001</v>
      </c>
    </row>
    <row r="47" spans="1:8" x14ac:dyDescent="0.25">
      <c r="A47" t="s">
        <v>93</v>
      </c>
      <c r="B47" s="3"/>
      <c r="C47" s="3"/>
      <c r="D47" s="3"/>
      <c r="E47" s="3"/>
      <c r="F47" s="3"/>
      <c r="G47" s="3"/>
      <c r="H47" s="3"/>
    </row>
    <row r="48" spans="1:8" x14ac:dyDescent="0.25">
      <c r="A48" t="s">
        <v>94</v>
      </c>
      <c r="B48" s="3">
        <v>1694.3240000000003</v>
      </c>
      <c r="C48" s="3">
        <v>1341.4110000000001</v>
      </c>
      <c r="D48" s="3">
        <v>1079.5667000000001</v>
      </c>
      <c r="E48" s="3">
        <v>1064.4960000000001</v>
      </c>
      <c r="F48" s="3">
        <v>835.66100000000006</v>
      </c>
      <c r="G48" s="3">
        <v>746.08100000000002</v>
      </c>
      <c r="H48" s="3">
        <v>687.74900000000002</v>
      </c>
    </row>
    <row r="49" spans="1:20" x14ac:dyDescent="0.25">
      <c r="A49" t="s">
        <v>21</v>
      </c>
      <c r="B49" s="3">
        <v>689.67899999999997</v>
      </c>
      <c r="C49" s="3">
        <v>395.75900000000001</v>
      </c>
      <c r="D49" s="3">
        <v>315.59719999999999</v>
      </c>
      <c r="E49" s="3">
        <v>330.00099999999998</v>
      </c>
      <c r="F49" s="3">
        <v>242.346</v>
      </c>
      <c r="G49" s="3">
        <v>210.44</v>
      </c>
      <c r="H49" s="3">
        <v>0</v>
      </c>
    </row>
    <row r="50" spans="1:20" x14ac:dyDescent="0.25">
      <c r="A50" t="s">
        <v>95</v>
      </c>
      <c r="B50" s="3">
        <v>1694.3240000000003</v>
      </c>
      <c r="C50" s="3">
        <v>1341.4110000000001</v>
      </c>
      <c r="D50" s="3">
        <v>1079.5667000000001</v>
      </c>
      <c r="E50" s="3">
        <v>1064.4960000000001</v>
      </c>
      <c r="F50" s="3">
        <v>835.66100000000006</v>
      </c>
      <c r="G50" s="3">
        <v>746.08100000000002</v>
      </c>
      <c r="H50" s="3">
        <v>0</v>
      </c>
    </row>
    <row r="51" spans="1:20" x14ac:dyDescent="0.25">
      <c r="A51" t="s">
        <v>96</v>
      </c>
      <c r="B51" s="3">
        <v>0.16300000000000001</v>
      </c>
      <c r="C51" s="3">
        <v>0.123</v>
      </c>
      <c r="D51" s="3">
        <v>0.32940000000000003</v>
      </c>
      <c r="E51" s="3"/>
      <c r="F51" s="3"/>
      <c r="G51" s="3"/>
      <c r="H51" s="3"/>
    </row>
    <row r="52" spans="1:20" x14ac:dyDescent="0.25">
      <c r="A52" t="s">
        <v>23</v>
      </c>
      <c r="B52" s="3">
        <v>2677.7739999999999</v>
      </c>
      <c r="C52" s="3">
        <v>1954.5039999999999</v>
      </c>
      <c r="D52" s="3">
        <v>1415.3741</v>
      </c>
      <c r="E52" s="3">
        <v>1423.154</v>
      </c>
      <c r="F52" s="3">
        <v>1118.3040000000001</v>
      </c>
      <c r="G52" s="3">
        <v>1008.12</v>
      </c>
      <c r="H52" s="3">
        <v>921.81200000000001</v>
      </c>
    </row>
    <row r="53" spans="1:20" x14ac:dyDescent="0.25">
      <c r="A53" t="s">
        <v>97</v>
      </c>
      <c r="B53" s="3">
        <v>22.635000000000002</v>
      </c>
      <c r="C53" s="3">
        <v>20.969000000000001</v>
      </c>
      <c r="D53" s="3">
        <v>67.460700000000003</v>
      </c>
      <c r="E53" s="3">
        <v>82.391000000000005</v>
      </c>
      <c r="F53" s="3">
        <v>52.980999999999995</v>
      </c>
      <c r="G53" s="3">
        <v>32.284999999999997</v>
      </c>
      <c r="H53" s="3">
        <v>23.870999999999999</v>
      </c>
    </row>
    <row r="54" spans="1:20" x14ac:dyDescent="0.25">
      <c r="A54" t="s">
        <v>98</v>
      </c>
      <c r="B54" s="3">
        <v>556.91300000000001</v>
      </c>
      <c r="C54" s="3">
        <v>699.64400000000001</v>
      </c>
      <c r="D54" s="3">
        <v>436.87329999999997</v>
      </c>
      <c r="E54" s="3">
        <v>443.60700000000003</v>
      </c>
      <c r="F54" s="3">
        <v>246.75399999999999</v>
      </c>
      <c r="G54" s="3">
        <v>209.096</v>
      </c>
      <c r="H54" s="3">
        <v>0</v>
      </c>
    </row>
    <row r="55" spans="1:20" x14ac:dyDescent="0.25">
      <c r="A55" t="s">
        <v>99</v>
      </c>
      <c r="B55" s="3">
        <v>138.37956383909099</v>
      </c>
      <c r="C55" s="3">
        <v>84.829628982722696</v>
      </c>
      <c r="D55" s="3">
        <v>723.044740492242</v>
      </c>
      <c r="E55" s="3">
        <v>628.80971659918998</v>
      </c>
      <c r="F55" s="3">
        <v>634.438866396761</v>
      </c>
      <c r="G55" s="3">
        <v>592.49155722326498</v>
      </c>
      <c r="H55" s="3">
        <v>495.35272045028103</v>
      </c>
    </row>
    <row r="56" spans="1:20" x14ac:dyDescent="0.25">
      <c r="A56" t="s">
        <v>100</v>
      </c>
      <c r="B56" s="3">
        <v>138.37960000000001</v>
      </c>
      <c r="C56" s="3">
        <v>84.829599999999999</v>
      </c>
      <c r="D56" s="3">
        <v>723.044740492242</v>
      </c>
      <c r="E56" s="3">
        <v>628.80971659918998</v>
      </c>
      <c r="F56" s="3">
        <v>634.438866396761</v>
      </c>
      <c r="G56" s="3">
        <v>592.49155722326498</v>
      </c>
      <c r="H56" s="3">
        <v>0</v>
      </c>
    </row>
    <row r="58" spans="1:20" x14ac:dyDescent="0.25">
      <c r="A58" s="38" t="s">
        <v>49</v>
      </c>
      <c r="B58" s="38"/>
      <c r="C58" s="38"/>
      <c r="D58" s="38"/>
      <c r="E58" s="38"/>
      <c r="F58" s="38"/>
      <c r="G58" s="38"/>
      <c r="H58" s="38"/>
      <c r="I58" s="38"/>
      <c r="J58" s="38"/>
      <c r="K58" s="38"/>
      <c r="L58" s="38"/>
      <c r="M58" s="38"/>
      <c r="N58" s="38"/>
      <c r="O58" s="38"/>
      <c r="P58" s="38"/>
      <c r="Q58" s="38"/>
      <c r="R58" s="38"/>
      <c r="S58" s="38"/>
      <c r="T58" s="38"/>
    </row>
    <row r="59" spans="1:20" x14ac:dyDescent="0.25">
      <c r="A59" s="38"/>
      <c r="B59" s="38"/>
      <c r="C59" s="38"/>
      <c r="D59" s="38"/>
      <c r="E59" s="38"/>
      <c r="F59" s="38"/>
      <c r="G59" s="38"/>
      <c r="H59" s="38"/>
      <c r="I59" s="38"/>
      <c r="J59" s="38"/>
      <c r="K59" s="38"/>
      <c r="L59" s="38"/>
      <c r="M59" s="38"/>
      <c r="N59" s="38"/>
      <c r="O59" s="38"/>
      <c r="P59" s="38"/>
      <c r="Q59" s="38"/>
      <c r="R59" s="38"/>
      <c r="S59" s="38"/>
      <c r="T59" s="38"/>
    </row>
    <row r="60" spans="1:20" x14ac:dyDescent="0.25">
      <c r="A60" s="38"/>
      <c r="B60" s="38"/>
      <c r="C60" s="38"/>
      <c r="D60" s="38"/>
      <c r="E60" s="38"/>
      <c r="F60" s="38"/>
      <c r="G60" s="38"/>
      <c r="H60" s="38"/>
      <c r="I60" s="38"/>
      <c r="J60" s="38"/>
      <c r="K60" s="38"/>
      <c r="L60" s="38"/>
      <c r="M60" s="38"/>
      <c r="N60" s="38"/>
      <c r="O60" s="38"/>
      <c r="P60" s="38"/>
      <c r="Q60" s="38"/>
      <c r="R60" s="38"/>
      <c r="S60" s="38"/>
      <c r="T60" s="38"/>
    </row>
    <row r="61" spans="1:20" x14ac:dyDescent="0.25">
      <c r="A61" s="38"/>
      <c r="B61" s="38"/>
      <c r="C61" s="38"/>
      <c r="D61" s="38"/>
      <c r="E61" s="38"/>
      <c r="F61" s="38"/>
      <c r="G61" s="38"/>
      <c r="H61" s="38"/>
      <c r="I61" s="38"/>
      <c r="J61" s="38"/>
      <c r="K61" s="38"/>
      <c r="L61" s="38"/>
      <c r="M61" s="38"/>
      <c r="N61" s="38"/>
      <c r="O61" s="38"/>
      <c r="P61" s="38"/>
      <c r="Q61" s="38"/>
      <c r="R61" s="38"/>
      <c r="S61" s="38"/>
      <c r="T61" s="38"/>
    </row>
    <row r="62" spans="1:20" x14ac:dyDescent="0.25">
      <c r="A62" s="38"/>
      <c r="B62" s="38"/>
      <c r="C62" s="38"/>
      <c r="D62" s="38"/>
      <c r="E62" s="38"/>
      <c r="F62" s="38"/>
      <c r="G62" s="38"/>
      <c r="H62" s="38"/>
      <c r="I62" s="38"/>
      <c r="J62" s="38"/>
      <c r="K62" s="38"/>
      <c r="L62" s="38"/>
      <c r="M62" s="38"/>
      <c r="N62" s="38"/>
      <c r="O62" s="38"/>
      <c r="P62" s="38"/>
      <c r="Q62" s="38"/>
      <c r="R62" s="38"/>
      <c r="S62" s="38"/>
      <c r="T62" s="38"/>
    </row>
    <row r="63" spans="1:20" x14ac:dyDescent="0.25">
      <c r="A63" s="38"/>
      <c r="B63" s="38"/>
      <c r="C63" s="38"/>
      <c r="D63" s="38"/>
      <c r="E63" s="38"/>
      <c r="F63" s="38"/>
      <c r="G63" s="38"/>
      <c r="H63" s="38"/>
      <c r="I63" s="38"/>
      <c r="J63" s="38"/>
      <c r="K63" s="38"/>
      <c r="L63" s="38"/>
      <c r="M63" s="38"/>
      <c r="N63" s="38"/>
      <c r="O63" s="38"/>
      <c r="P63" s="38"/>
      <c r="Q63" s="38"/>
      <c r="R63" s="38"/>
      <c r="S63" s="38"/>
      <c r="T63" s="38"/>
    </row>
  </sheetData>
  <mergeCells count="2">
    <mergeCell ref="A1:I1"/>
    <mergeCell ref="A58:T6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89ABB-0A07-405B-9CBC-647CF9B50A1B}">
  <dimension ref="A1:X61"/>
  <sheetViews>
    <sheetView topLeftCell="A22" workbookViewId="0">
      <selection activeCell="B18" sqref="B18"/>
    </sheetView>
  </sheetViews>
  <sheetFormatPr defaultRowHeight="15" x14ac:dyDescent="0.25"/>
  <cols>
    <col min="1" max="1" width="25.85546875" customWidth="1"/>
  </cols>
  <sheetData>
    <row r="1" spans="1:12" x14ac:dyDescent="0.25">
      <c r="A1" s="37" t="s">
        <v>101</v>
      </c>
      <c r="B1" s="37"/>
      <c r="C1" s="37"/>
      <c r="D1" s="37"/>
      <c r="E1" s="37"/>
      <c r="F1" s="37"/>
      <c r="G1" s="37"/>
      <c r="H1" s="37"/>
      <c r="I1" s="37"/>
    </row>
    <row r="2" spans="1:12" x14ac:dyDescent="0.25">
      <c r="A2" s="1" t="s">
        <v>1</v>
      </c>
      <c r="B2" s="2">
        <v>43160</v>
      </c>
      <c r="C2" s="2">
        <v>42795</v>
      </c>
      <c r="D2" s="2">
        <v>42430</v>
      </c>
      <c r="E2" s="2">
        <v>42064</v>
      </c>
      <c r="F2" s="2">
        <v>41699</v>
      </c>
      <c r="G2" s="2">
        <v>41334</v>
      </c>
      <c r="H2" s="2">
        <v>40969</v>
      </c>
      <c r="I2" s="2">
        <v>40603</v>
      </c>
      <c r="J2" s="2">
        <v>40238</v>
      </c>
      <c r="K2" s="2">
        <v>39873</v>
      </c>
      <c r="L2" s="2">
        <v>39508</v>
      </c>
    </row>
    <row r="3" spans="1:12" x14ac:dyDescent="0.25">
      <c r="B3" s="3"/>
      <c r="C3" s="3"/>
      <c r="D3" s="3"/>
      <c r="E3" s="3"/>
      <c r="F3" s="3"/>
      <c r="G3" s="3"/>
      <c r="H3" s="3"/>
      <c r="I3" s="3"/>
      <c r="J3" s="3"/>
      <c r="K3" s="3"/>
      <c r="L3" s="3"/>
    </row>
    <row r="4" spans="1:12" x14ac:dyDescent="0.25">
      <c r="A4" t="s">
        <v>52</v>
      </c>
      <c r="B4" s="3"/>
      <c r="C4" s="3"/>
      <c r="D4" s="3"/>
      <c r="E4" s="3"/>
      <c r="F4" s="3"/>
      <c r="G4" s="3"/>
      <c r="H4" s="3"/>
      <c r="I4" s="3"/>
      <c r="J4" s="3"/>
      <c r="K4" s="3"/>
      <c r="L4" s="3"/>
    </row>
    <row r="5" spans="1:12" x14ac:dyDescent="0.25">
      <c r="A5" t="s">
        <v>53</v>
      </c>
      <c r="B5" s="3">
        <v>73.183999999999997</v>
      </c>
      <c r="C5" s="3">
        <v>68.703000000000003</v>
      </c>
      <c r="D5" s="3">
        <v>6.2001999999999997</v>
      </c>
      <c r="E5" s="3">
        <v>6.1749999999999998</v>
      </c>
      <c r="F5" s="3">
        <v>6.1749999999999998</v>
      </c>
      <c r="G5" s="3">
        <v>21.33</v>
      </c>
      <c r="H5" s="3">
        <v>21.33</v>
      </c>
      <c r="I5" s="3">
        <v>21.288900000000002</v>
      </c>
      <c r="J5" s="3">
        <v>21.277498000000001</v>
      </c>
      <c r="K5" s="3">
        <v>21.263000000000002</v>
      </c>
      <c r="L5" s="3">
        <v>21.263000000000002</v>
      </c>
    </row>
    <row r="6" spans="1:12" x14ac:dyDescent="0.25">
      <c r="A6" t="s">
        <v>54</v>
      </c>
      <c r="B6" s="3">
        <v>14.787000000000001</v>
      </c>
      <c r="C6" s="3">
        <v>7.0780000000000003</v>
      </c>
      <c r="D6" s="3">
        <v>1.4948999999999999</v>
      </c>
      <c r="E6" s="3">
        <v>3.35</v>
      </c>
      <c r="F6" s="3">
        <v>0.13800000000000001</v>
      </c>
      <c r="G6" s="3">
        <v>0.13800000000000001</v>
      </c>
      <c r="H6" s="3">
        <v>0.13800000000000001</v>
      </c>
      <c r="I6" s="3">
        <v>0.13980000000000001</v>
      </c>
      <c r="J6" s="3">
        <v>0.17069300000000001</v>
      </c>
      <c r="K6" s="3">
        <v>0</v>
      </c>
      <c r="L6" s="3">
        <v>0</v>
      </c>
    </row>
    <row r="7" spans="1:12" x14ac:dyDescent="0.25">
      <c r="A7" t="s">
        <v>55</v>
      </c>
      <c r="B7" s="3">
        <v>518.48</v>
      </c>
      <c r="C7" s="3">
        <v>144.16800000000001</v>
      </c>
      <c r="D7" s="3">
        <v>120.6159</v>
      </c>
      <c r="E7" s="3">
        <v>112.256</v>
      </c>
      <c r="F7" s="3">
        <v>105.14700000000001</v>
      </c>
      <c r="G7" s="3">
        <v>66.778999999999996</v>
      </c>
      <c r="H7" s="3">
        <v>48.97</v>
      </c>
      <c r="I7" s="3">
        <v>48.775599999999997</v>
      </c>
      <c r="J7" s="3">
        <v>35.669891</v>
      </c>
      <c r="K7" s="3">
        <v>26.8882917</v>
      </c>
      <c r="L7" s="3">
        <v>18.6282006</v>
      </c>
    </row>
    <row r="8" spans="1:12" x14ac:dyDescent="0.25">
      <c r="A8" t="s">
        <v>56</v>
      </c>
      <c r="B8" s="3">
        <v>606.45100000000002</v>
      </c>
      <c r="C8" s="3">
        <v>219.94900000000001</v>
      </c>
      <c r="D8" s="3">
        <v>128.31100000000001</v>
      </c>
      <c r="E8" s="3">
        <v>121.78100000000001</v>
      </c>
      <c r="F8" s="3">
        <v>111.46</v>
      </c>
      <c r="G8" s="3">
        <v>88.247</v>
      </c>
      <c r="H8" s="3">
        <v>70.438000000000002</v>
      </c>
      <c r="I8" s="3">
        <v>70.204300000000003</v>
      </c>
      <c r="J8" s="3">
        <v>57.118082000000001</v>
      </c>
      <c r="K8" s="3">
        <v>48.151291700000002</v>
      </c>
      <c r="L8" s="3">
        <v>39.891200599999998</v>
      </c>
    </row>
    <row r="9" spans="1:12" x14ac:dyDescent="0.25">
      <c r="A9" t="s">
        <v>58</v>
      </c>
      <c r="B9" s="3"/>
      <c r="C9" s="3"/>
      <c r="D9" s="3"/>
      <c r="E9" s="3"/>
      <c r="F9" s="3"/>
      <c r="G9" s="3"/>
      <c r="H9" s="3"/>
      <c r="I9" s="3"/>
      <c r="J9" s="3"/>
      <c r="K9" s="3"/>
      <c r="L9" s="3"/>
    </row>
    <row r="10" spans="1:12" x14ac:dyDescent="0.25">
      <c r="A10" t="s">
        <v>59</v>
      </c>
      <c r="B10" s="3">
        <v>31.297000000000001</v>
      </c>
      <c r="C10" s="3">
        <v>191.70699999999999</v>
      </c>
      <c r="D10" s="3">
        <v>28.288</v>
      </c>
      <c r="E10" s="3">
        <v>29.143999999999998</v>
      </c>
      <c r="F10" s="3">
        <v>32.619</v>
      </c>
      <c r="G10" s="3">
        <v>13.241999999999999</v>
      </c>
      <c r="H10" s="3">
        <v>6.2969999999999997</v>
      </c>
      <c r="I10" s="3">
        <v>14.9964</v>
      </c>
      <c r="J10" s="3">
        <v>43.523178899999998</v>
      </c>
      <c r="K10" s="3">
        <v>35.854219100000002</v>
      </c>
      <c r="L10" s="3">
        <v>24.879299199999998</v>
      </c>
    </row>
    <row r="11" spans="1:12" x14ac:dyDescent="0.25">
      <c r="A11" t="s">
        <v>60</v>
      </c>
      <c r="B11" s="3">
        <v>67.305999999999997</v>
      </c>
      <c r="C11" s="3">
        <v>60.671999999999997</v>
      </c>
      <c r="D11" s="3"/>
      <c r="E11" s="3"/>
      <c r="F11" s="3"/>
      <c r="G11" s="3"/>
      <c r="H11" s="3"/>
      <c r="I11" s="3">
        <v>0.27779999999999999</v>
      </c>
      <c r="J11" s="3">
        <v>1.1901600000000001</v>
      </c>
      <c r="K11" s="3"/>
      <c r="L11" s="3"/>
    </row>
    <row r="12" spans="1:12" x14ac:dyDescent="0.25">
      <c r="A12" t="s">
        <v>61</v>
      </c>
      <c r="B12" s="3">
        <v>-71.275999999999996</v>
      </c>
      <c r="C12" s="3">
        <v>-58.354999999999997</v>
      </c>
      <c r="D12" s="3">
        <v>-19.918900000000001</v>
      </c>
      <c r="E12" s="3">
        <v>-19.802</v>
      </c>
      <c r="F12" s="3">
        <v>-10.092000000000001</v>
      </c>
      <c r="G12" s="3">
        <v>-7.7789999999999999</v>
      </c>
      <c r="H12" s="3">
        <v>-6.6550000000000002</v>
      </c>
      <c r="I12" s="3">
        <v>0.82220000000000004</v>
      </c>
      <c r="J12" s="3">
        <v>1.2269999</v>
      </c>
      <c r="K12" s="3">
        <v>0.88487000000000005</v>
      </c>
      <c r="L12" s="3">
        <v>0.4558623</v>
      </c>
    </row>
    <row r="13" spans="1:12" x14ac:dyDescent="0.25">
      <c r="A13" t="s">
        <v>62</v>
      </c>
      <c r="B13" s="3">
        <v>2.2519999999999998</v>
      </c>
      <c r="C13" s="3">
        <v>1.518</v>
      </c>
      <c r="D13" s="3"/>
      <c r="E13" s="3"/>
      <c r="F13" s="3"/>
      <c r="G13" s="3"/>
      <c r="H13" s="3"/>
      <c r="I13" s="3"/>
      <c r="J13" s="3"/>
      <c r="K13" s="3"/>
      <c r="L13" s="3"/>
    </row>
    <row r="14" spans="1:12" x14ac:dyDescent="0.25">
      <c r="A14" t="s">
        <v>63</v>
      </c>
      <c r="B14" s="3"/>
      <c r="C14" s="3"/>
      <c r="D14" s="3"/>
      <c r="E14" s="3"/>
      <c r="F14" s="3"/>
      <c r="G14" s="3"/>
      <c r="H14" s="3"/>
      <c r="I14" s="3"/>
      <c r="J14" s="3"/>
      <c r="K14" s="3"/>
      <c r="L14" s="3"/>
    </row>
    <row r="15" spans="1:12" x14ac:dyDescent="0.25">
      <c r="A15" t="s">
        <v>64</v>
      </c>
      <c r="B15" s="3">
        <v>37.470999999999997</v>
      </c>
      <c r="C15" s="3">
        <v>27.811</v>
      </c>
      <c r="D15" s="3">
        <v>24.317699999999999</v>
      </c>
      <c r="E15" s="3">
        <v>18.823</v>
      </c>
      <c r="F15" s="3">
        <v>14.505000000000001</v>
      </c>
      <c r="G15" s="3">
        <v>10.852</v>
      </c>
      <c r="H15" s="3">
        <v>6.6219999999999999</v>
      </c>
      <c r="I15" s="3"/>
      <c r="J15" s="3"/>
      <c r="K15" s="3"/>
      <c r="L15" s="3"/>
    </row>
    <row r="16" spans="1:12" x14ac:dyDescent="0.25">
      <c r="A16" t="s">
        <v>65</v>
      </c>
      <c r="B16" s="3">
        <v>67.05</v>
      </c>
      <c r="C16" s="3">
        <v>223.35300000000001</v>
      </c>
      <c r="D16" s="3">
        <v>32.686799999999998</v>
      </c>
      <c r="E16" s="3">
        <v>28.164999999999999</v>
      </c>
      <c r="F16" s="3">
        <v>37.031999999999996</v>
      </c>
      <c r="G16" s="3">
        <v>16.315000000000001</v>
      </c>
      <c r="H16" s="3">
        <v>6.2640000000000002</v>
      </c>
      <c r="I16" s="3">
        <v>16.096399999999999</v>
      </c>
      <c r="J16" s="3">
        <v>45.940338799999999</v>
      </c>
      <c r="K16" s="3">
        <v>36.739089100000001</v>
      </c>
      <c r="L16" s="3">
        <v>25.335161500000002</v>
      </c>
    </row>
    <row r="17" spans="1:12" x14ac:dyDescent="0.25">
      <c r="A17" t="s">
        <v>66</v>
      </c>
      <c r="B17" s="3"/>
      <c r="C17" s="3"/>
      <c r="D17" s="3"/>
      <c r="E17" s="3"/>
      <c r="F17" s="3"/>
      <c r="G17" s="3"/>
      <c r="H17" s="3"/>
      <c r="I17" s="3"/>
      <c r="J17" s="3"/>
      <c r="K17" s="3"/>
      <c r="L17" s="3"/>
    </row>
    <row r="18" spans="1:12" x14ac:dyDescent="0.25">
      <c r="A18" t="s">
        <v>67</v>
      </c>
      <c r="B18" s="3">
        <v>17.015999999999998</v>
      </c>
      <c r="C18" s="3">
        <v>12.523</v>
      </c>
      <c r="D18" s="3">
        <v>7.0933999999999999</v>
      </c>
      <c r="E18" s="3">
        <v>10.353</v>
      </c>
      <c r="F18" s="3">
        <v>6.52</v>
      </c>
      <c r="G18" s="3">
        <v>5.0640000000000001</v>
      </c>
      <c r="H18" s="3">
        <v>3.9060000000000001</v>
      </c>
      <c r="I18" s="3">
        <v>0.83630000000000004</v>
      </c>
      <c r="J18" s="3">
        <v>2.1609528</v>
      </c>
      <c r="K18" s="3">
        <v>0.63826260000000001</v>
      </c>
      <c r="L18" s="3">
        <v>0.71496700000000002</v>
      </c>
    </row>
    <row r="19" spans="1:12" x14ac:dyDescent="0.25">
      <c r="A19" t="s">
        <v>68</v>
      </c>
      <c r="B19" s="3">
        <v>225.739</v>
      </c>
      <c r="C19" s="3">
        <v>195.24600000000001</v>
      </c>
      <c r="D19" s="3">
        <v>127.32299999999999</v>
      </c>
      <c r="E19" s="3">
        <v>129.04499999999999</v>
      </c>
      <c r="F19" s="3">
        <v>103.825</v>
      </c>
      <c r="G19" s="3">
        <v>98.501000000000005</v>
      </c>
      <c r="H19" s="3">
        <v>73.790000000000006</v>
      </c>
      <c r="I19" s="3">
        <v>70.753900000000002</v>
      </c>
      <c r="J19" s="3">
        <v>41.514081400000002</v>
      </c>
      <c r="K19" s="3">
        <v>15.2755607</v>
      </c>
      <c r="L19" s="3">
        <v>7.0732530000000002</v>
      </c>
    </row>
    <row r="20" spans="1:12" x14ac:dyDescent="0.25">
      <c r="A20" t="s">
        <v>69</v>
      </c>
      <c r="B20" s="3">
        <v>111.074</v>
      </c>
      <c r="C20" s="3">
        <v>181.10400000000001</v>
      </c>
      <c r="D20" s="3">
        <v>154.6849</v>
      </c>
      <c r="E20" s="3">
        <v>114.92400000000001</v>
      </c>
      <c r="F20" s="3">
        <v>75.171999999999997</v>
      </c>
      <c r="G20" s="3">
        <v>67.474999999999994</v>
      </c>
      <c r="H20" s="3">
        <v>63.656999999999996</v>
      </c>
      <c r="I20" s="3">
        <v>32.006900000000002</v>
      </c>
      <c r="J20" s="3"/>
      <c r="K20" s="3"/>
      <c r="L20" s="3"/>
    </row>
    <row r="21" spans="1:12" x14ac:dyDescent="0.25">
      <c r="A21" t="s">
        <v>70</v>
      </c>
      <c r="B21" s="3">
        <v>3.984</v>
      </c>
      <c r="C21" s="3">
        <v>4.4169999999999998</v>
      </c>
      <c r="D21" s="3">
        <v>34.586100000000002</v>
      </c>
      <c r="E21" s="3">
        <v>15.315</v>
      </c>
      <c r="F21" s="3">
        <v>18.841000000000001</v>
      </c>
      <c r="G21" s="3">
        <v>20.488</v>
      </c>
      <c r="H21" s="3">
        <v>12.336</v>
      </c>
      <c r="I21" s="3">
        <v>10.2181</v>
      </c>
      <c r="J21" s="3">
        <v>8.0508457999999994</v>
      </c>
      <c r="K21" s="3">
        <v>18.0725716</v>
      </c>
      <c r="L21" s="3">
        <v>14.6775544</v>
      </c>
    </row>
    <row r="22" spans="1:12" x14ac:dyDescent="0.25">
      <c r="A22" t="s">
        <v>22</v>
      </c>
      <c r="B22" s="3">
        <v>357.81299999999999</v>
      </c>
      <c r="C22" s="3">
        <v>393.29</v>
      </c>
      <c r="D22" s="3">
        <v>323.68740000000003</v>
      </c>
      <c r="E22" s="3">
        <v>269.637</v>
      </c>
      <c r="F22" s="3">
        <v>204.358</v>
      </c>
      <c r="G22" s="3">
        <v>191.52799999999999</v>
      </c>
      <c r="H22" s="3">
        <v>153.68899999999999</v>
      </c>
      <c r="I22" s="3">
        <v>113.8152</v>
      </c>
      <c r="J22" s="3">
        <v>51.725879999999997</v>
      </c>
      <c r="K22" s="3">
        <v>33.986394900000001</v>
      </c>
      <c r="L22" s="3">
        <v>22.465774400000001</v>
      </c>
    </row>
    <row r="23" spans="1:12" x14ac:dyDescent="0.25">
      <c r="A23" t="s">
        <v>71</v>
      </c>
      <c r="B23" s="3">
        <v>1031.3140000000001</v>
      </c>
      <c r="C23" s="3">
        <v>836.59199999999998</v>
      </c>
      <c r="D23" s="3">
        <v>484.68520000000001</v>
      </c>
      <c r="E23" s="3">
        <v>419.58300000000003</v>
      </c>
      <c r="F23" s="3">
        <v>352.85</v>
      </c>
      <c r="G23" s="3">
        <v>296.08999999999997</v>
      </c>
      <c r="H23" s="3">
        <v>230.39099999999999</v>
      </c>
      <c r="I23" s="3">
        <v>200.11590000000001</v>
      </c>
      <c r="J23" s="3">
        <v>154.78430080000001</v>
      </c>
      <c r="K23" s="3">
        <v>118.8767757</v>
      </c>
      <c r="L23" s="3">
        <v>87.692136500000004</v>
      </c>
    </row>
    <row r="24" spans="1:12" x14ac:dyDescent="0.25">
      <c r="A24" t="s">
        <v>72</v>
      </c>
      <c r="B24" s="3"/>
      <c r="C24" s="3"/>
      <c r="D24" s="3"/>
      <c r="E24" s="3"/>
      <c r="F24" s="3"/>
      <c r="G24" s="3"/>
      <c r="H24" s="3"/>
      <c r="I24" s="3"/>
      <c r="J24" s="3"/>
      <c r="K24" s="3"/>
      <c r="L24" s="3"/>
    </row>
    <row r="25" spans="1:12" x14ac:dyDescent="0.25">
      <c r="A25" t="s">
        <v>73</v>
      </c>
      <c r="B25" s="3"/>
      <c r="C25" s="3"/>
      <c r="D25" s="3"/>
      <c r="E25" s="3"/>
      <c r="F25" s="3"/>
      <c r="G25" s="3"/>
      <c r="H25" s="3"/>
      <c r="I25" s="3"/>
      <c r="J25" s="3"/>
      <c r="K25" s="3"/>
      <c r="L25" s="3"/>
    </row>
    <row r="26" spans="1:12" x14ac:dyDescent="0.25">
      <c r="A26" t="s">
        <v>18</v>
      </c>
      <c r="B26" s="3">
        <v>123.913</v>
      </c>
      <c r="C26" s="3">
        <v>100.83799999999999</v>
      </c>
      <c r="D26" s="3">
        <v>161.34880000000001</v>
      </c>
      <c r="E26" s="3">
        <v>126.982</v>
      </c>
      <c r="F26" s="3">
        <v>112.67100000000001</v>
      </c>
      <c r="G26" s="3">
        <v>86.207999999999998</v>
      </c>
      <c r="H26" s="3">
        <v>73.733999999999995</v>
      </c>
      <c r="I26" s="3">
        <v>89.403300000000002</v>
      </c>
      <c r="J26" s="3">
        <v>73.668430299999997</v>
      </c>
      <c r="K26" s="3">
        <v>48.638055700000002</v>
      </c>
      <c r="L26" s="3">
        <v>35.789235400000003</v>
      </c>
    </row>
    <row r="27" spans="1:12" x14ac:dyDescent="0.25">
      <c r="A27" t="s">
        <v>74</v>
      </c>
      <c r="B27" s="3">
        <v>50.314</v>
      </c>
      <c r="C27" s="3">
        <v>21.725000000000001</v>
      </c>
      <c r="D27" s="3">
        <v>87.245599999999996</v>
      </c>
      <c r="E27" s="3">
        <v>68.784999999999997</v>
      </c>
      <c r="F27" s="3">
        <v>42.826999999999998</v>
      </c>
      <c r="G27" s="3">
        <v>33.07</v>
      </c>
      <c r="H27" s="3">
        <v>26.098000000000003</v>
      </c>
      <c r="I27" s="3">
        <v>36.3416</v>
      </c>
      <c r="J27" s="3">
        <v>26.219368899999999</v>
      </c>
      <c r="K27" s="3">
        <v>18.697560500000002</v>
      </c>
      <c r="L27" s="3">
        <v>13.121049299999999</v>
      </c>
    </row>
    <row r="28" spans="1:12" x14ac:dyDescent="0.25">
      <c r="A28" t="s">
        <v>75</v>
      </c>
      <c r="B28" s="3"/>
      <c r="C28" s="3"/>
      <c r="D28" s="3"/>
      <c r="E28" s="3"/>
      <c r="F28" s="3"/>
      <c r="G28" s="3"/>
      <c r="H28" s="3"/>
      <c r="I28" s="3"/>
      <c r="J28" s="3"/>
      <c r="K28" s="3"/>
      <c r="L28" s="3"/>
    </row>
    <row r="29" spans="1:12" x14ac:dyDescent="0.25">
      <c r="A29" t="s">
        <v>76</v>
      </c>
      <c r="B29" s="3">
        <v>73.599000000000004</v>
      </c>
      <c r="C29" s="3">
        <v>79.113</v>
      </c>
      <c r="D29" s="3">
        <v>74.103200000000001</v>
      </c>
      <c r="E29" s="3">
        <v>58.197000000000003</v>
      </c>
      <c r="F29" s="3">
        <v>69.843999999999994</v>
      </c>
      <c r="G29" s="3">
        <v>53.137999999999998</v>
      </c>
      <c r="H29" s="3">
        <v>47.636000000000003</v>
      </c>
      <c r="I29" s="3">
        <v>53.061700000000002</v>
      </c>
      <c r="J29" s="3">
        <v>47.449061399999998</v>
      </c>
      <c r="K29" s="3">
        <v>29.940495200000001</v>
      </c>
      <c r="L29" s="3">
        <v>22.6681861</v>
      </c>
    </row>
    <row r="30" spans="1:12" x14ac:dyDescent="0.25">
      <c r="A30" t="s">
        <v>77</v>
      </c>
      <c r="B30" s="3"/>
      <c r="C30" s="3"/>
      <c r="D30" s="3"/>
      <c r="E30" s="3"/>
      <c r="F30" s="3"/>
      <c r="G30" s="3"/>
      <c r="H30" s="3"/>
      <c r="I30" s="3"/>
      <c r="J30" s="3"/>
      <c r="K30" s="3"/>
      <c r="L30" s="3"/>
    </row>
    <row r="31" spans="1:12" x14ac:dyDescent="0.25">
      <c r="A31" t="s">
        <v>78</v>
      </c>
      <c r="B31" s="3">
        <v>0.83199999999999996</v>
      </c>
      <c r="C31" s="3">
        <v>0.30499999999999999</v>
      </c>
      <c r="D31" s="3"/>
      <c r="E31" s="3">
        <v>6.6689999999999996</v>
      </c>
      <c r="F31" s="3">
        <v>6.6660000000000004</v>
      </c>
      <c r="G31" s="3">
        <v>5.4450000000000003</v>
      </c>
      <c r="H31" s="3">
        <v>4.819</v>
      </c>
      <c r="I31" s="3">
        <v>2.4977</v>
      </c>
      <c r="J31" s="3">
        <v>6.0038231</v>
      </c>
      <c r="K31" s="3">
        <v>7.1744772000000001</v>
      </c>
      <c r="L31" s="3">
        <v>1.5411998</v>
      </c>
    </row>
    <row r="32" spans="1:12" x14ac:dyDescent="0.25">
      <c r="A32" t="s">
        <v>79</v>
      </c>
      <c r="B32" s="3"/>
      <c r="C32" s="3"/>
      <c r="D32" s="3"/>
      <c r="E32" s="3"/>
      <c r="F32" s="3"/>
      <c r="G32" s="3"/>
      <c r="H32" s="3"/>
      <c r="I32" s="3"/>
      <c r="J32" s="3"/>
      <c r="K32" s="3"/>
      <c r="L32" s="3"/>
    </row>
    <row r="33" spans="1:12" x14ac:dyDescent="0.25">
      <c r="A33" t="s">
        <v>80</v>
      </c>
      <c r="B33" s="3"/>
      <c r="C33" s="3"/>
      <c r="D33" s="3"/>
      <c r="E33" s="3"/>
      <c r="F33" s="3"/>
      <c r="G33" s="3"/>
      <c r="H33" s="3"/>
      <c r="I33" s="3"/>
      <c r="J33" s="3"/>
      <c r="K33" s="3"/>
      <c r="L33" s="3"/>
    </row>
    <row r="34" spans="1:12" x14ac:dyDescent="0.25">
      <c r="A34" t="s">
        <v>81</v>
      </c>
      <c r="B34" s="3"/>
      <c r="C34" s="3"/>
      <c r="D34" s="3"/>
      <c r="E34" s="3"/>
      <c r="F34" s="3"/>
      <c r="G34" s="3"/>
      <c r="H34" s="3"/>
      <c r="I34" s="3"/>
      <c r="J34" s="3"/>
      <c r="K34" s="3"/>
      <c r="L34" s="3"/>
    </row>
    <row r="35" spans="1:12" x14ac:dyDescent="0.25">
      <c r="A35" t="s">
        <v>82</v>
      </c>
      <c r="B35" s="3">
        <v>206.39599999999999</v>
      </c>
      <c r="C35" s="3">
        <v>182.60400000000001</v>
      </c>
      <c r="D35" s="3">
        <v>55.246099999999998</v>
      </c>
      <c r="E35" s="3">
        <v>50.892000000000003</v>
      </c>
      <c r="F35" s="3">
        <v>42.475999999999999</v>
      </c>
      <c r="G35" s="3">
        <v>39.21</v>
      </c>
      <c r="H35" s="3">
        <v>39.21</v>
      </c>
      <c r="I35" s="3">
        <v>24.3826</v>
      </c>
      <c r="J35" s="3">
        <v>20.882515999999999</v>
      </c>
      <c r="K35" s="3">
        <v>20.189516000000001</v>
      </c>
      <c r="L35" s="3">
        <v>0.32129999999999997</v>
      </c>
    </row>
    <row r="36" spans="1:12" x14ac:dyDescent="0.25">
      <c r="A36" t="s">
        <v>83</v>
      </c>
      <c r="B36" s="3">
        <v>105.46899999999999</v>
      </c>
      <c r="C36" s="3">
        <v>66.497</v>
      </c>
      <c r="D36" s="3">
        <v>10.760999999999999</v>
      </c>
      <c r="E36" s="3">
        <v>7.335</v>
      </c>
      <c r="F36" s="3">
        <v>8.0120000000000005</v>
      </c>
      <c r="G36" s="3">
        <v>10.787000000000001</v>
      </c>
      <c r="H36" s="3">
        <v>7.7640000000000002</v>
      </c>
      <c r="I36" s="3">
        <v>7.0609999999999999</v>
      </c>
      <c r="J36" s="3"/>
      <c r="K36" s="3"/>
      <c r="L36" s="3"/>
    </row>
    <row r="37" spans="1:12" x14ac:dyDescent="0.25">
      <c r="A37" t="s">
        <v>84</v>
      </c>
      <c r="B37" s="3">
        <v>12.858000000000002</v>
      </c>
      <c r="C37" s="3">
        <v>0.28299999999999997</v>
      </c>
      <c r="D37" s="3"/>
      <c r="E37" s="3">
        <v>0</v>
      </c>
      <c r="F37" s="3">
        <v>0</v>
      </c>
      <c r="G37" s="3">
        <v>0</v>
      </c>
      <c r="H37" s="3">
        <v>0</v>
      </c>
      <c r="I37" s="3">
        <v>0</v>
      </c>
      <c r="J37" s="3"/>
      <c r="K37" s="3"/>
      <c r="L37" s="3"/>
    </row>
    <row r="38" spans="1:12" x14ac:dyDescent="0.25">
      <c r="A38" t="s">
        <v>85</v>
      </c>
      <c r="B38" s="3">
        <v>399.154</v>
      </c>
      <c r="C38" s="3">
        <v>328.80200000000002</v>
      </c>
      <c r="D38" s="3">
        <v>140.1103</v>
      </c>
      <c r="E38" s="3">
        <v>123.093</v>
      </c>
      <c r="F38" s="3">
        <v>126.998</v>
      </c>
      <c r="G38" s="3">
        <v>108.58</v>
      </c>
      <c r="H38" s="3">
        <v>99.429000000000002</v>
      </c>
      <c r="I38" s="3">
        <v>87.003</v>
      </c>
      <c r="J38" s="3">
        <v>74.335400500000006</v>
      </c>
      <c r="K38" s="3">
        <v>57.304488399999997</v>
      </c>
      <c r="L38" s="3">
        <v>24.530685900000002</v>
      </c>
    </row>
    <row r="39" spans="1:12" x14ac:dyDescent="0.25">
      <c r="A39" t="s">
        <v>86</v>
      </c>
      <c r="B39" s="3"/>
      <c r="C39" s="3"/>
      <c r="D39" s="3"/>
      <c r="E39" s="3"/>
      <c r="F39" s="3"/>
      <c r="G39" s="3"/>
      <c r="H39" s="3"/>
      <c r="I39" s="3"/>
      <c r="J39" s="3"/>
      <c r="K39" s="3"/>
      <c r="L39" s="3"/>
    </row>
    <row r="40" spans="1:12" x14ac:dyDescent="0.25">
      <c r="A40" t="s">
        <v>87</v>
      </c>
      <c r="B40" s="3"/>
      <c r="C40" s="3"/>
      <c r="D40" s="3"/>
      <c r="E40" s="3"/>
      <c r="F40" s="3"/>
      <c r="G40" s="3"/>
      <c r="H40" s="3"/>
      <c r="I40" s="3"/>
      <c r="J40" s="3">
        <v>0</v>
      </c>
      <c r="K40" s="3">
        <v>0</v>
      </c>
      <c r="L40" s="3">
        <v>0</v>
      </c>
    </row>
    <row r="41" spans="1:12" x14ac:dyDescent="0.25">
      <c r="A41" t="s">
        <v>88</v>
      </c>
      <c r="B41" s="3">
        <v>9.1430000000000007</v>
      </c>
      <c r="C41" s="3"/>
      <c r="D41" s="3"/>
      <c r="E41" s="3">
        <v>5.42</v>
      </c>
      <c r="F41" s="3">
        <v>4.8079999999999998</v>
      </c>
      <c r="G41" s="3">
        <v>3.1139999999999999</v>
      </c>
      <c r="H41" s="3">
        <v>3.2280000000000002</v>
      </c>
      <c r="I41" s="3">
        <v>0.98029999999999995</v>
      </c>
      <c r="J41" s="3">
        <v>0.83608190000000004</v>
      </c>
      <c r="K41" s="3">
        <v>0.64587280000000002</v>
      </c>
      <c r="L41" s="3">
        <v>0.63249200000000005</v>
      </c>
    </row>
    <row r="42" spans="1:12" x14ac:dyDescent="0.25">
      <c r="A42" t="s">
        <v>89</v>
      </c>
      <c r="B42" s="3">
        <v>229.06100000000001</v>
      </c>
      <c r="C42" s="3">
        <v>149.608</v>
      </c>
      <c r="D42" s="3">
        <v>96.915800000000004</v>
      </c>
      <c r="E42" s="3">
        <v>71.64</v>
      </c>
      <c r="F42" s="3">
        <v>51.258000000000003</v>
      </c>
      <c r="G42" s="3">
        <v>96.813000000000002</v>
      </c>
      <c r="H42" s="3">
        <v>70.183999999999997</v>
      </c>
      <c r="I42" s="3">
        <v>63.282499999999999</v>
      </c>
      <c r="J42" s="3">
        <v>44.1611811</v>
      </c>
      <c r="K42" s="3">
        <v>38.595627</v>
      </c>
      <c r="L42" s="3">
        <v>31.827259900000001</v>
      </c>
    </row>
    <row r="43" spans="1:12" x14ac:dyDescent="0.25">
      <c r="A43" t="s">
        <v>90</v>
      </c>
      <c r="B43" s="3">
        <v>121.657</v>
      </c>
      <c r="C43" s="3">
        <v>104.26700000000001</v>
      </c>
      <c r="D43" s="3">
        <v>21.885999999999999</v>
      </c>
      <c r="E43" s="3">
        <v>38.841999999999999</v>
      </c>
      <c r="F43" s="3">
        <v>43.186</v>
      </c>
      <c r="G43" s="3">
        <v>30.885000000000002</v>
      </c>
      <c r="H43" s="3">
        <v>21.655000000000001</v>
      </c>
      <c r="I43" s="3">
        <v>19.985900000000001</v>
      </c>
      <c r="J43" s="3">
        <v>9.9362826999999996</v>
      </c>
      <c r="K43" s="3">
        <v>6.8292311999999997</v>
      </c>
      <c r="L43" s="3">
        <v>17.1714062</v>
      </c>
    </row>
    <row r="44" spans="1:12" x14ac:dyDescent="0.25">
      <c r="A44" t="s">
        <v>91</v>
      </c>
      <c r="B44" s="3">
        <v>188.56800000000001</v>
      </c>
      <c r="C44" s="3">
        <v>187.42500000000001</v>
      </c>
      <c r="D44" s="3">
        <v>120.8407</v>
      </c>
      <c r="E44" s="3">
        <v>103.777</v>
      </c>
      <c r="F44" s="3">
        <v>85.905000000000001</v>
      </c>
      <c r="G44" s="3">
        <v>1.2410000000000001</v>
      </c>
      <c r="H44" s="3">
        <v>4.0469999999999997</v>
      </c>
      <c r="I44" s="3">
        <v>8.7255000000000003</v>
      </c>
      <c r="J44" s="3"/>
      <c r="K44" s="3"/>
      <c r="L44" s="3"/>
    </row>
    <row r="45" spans="1:12" x14ac:dyDescent="0.25">
      <c r="A45" t="s">
        <v>92</v>
      </c>
      <c r="B45" s="3">
        <v>83.730999999999995</v>
      </c>
      <c r="C45" s="3">
        <v>66.489999999999995</v>
      </c>
      <c r="D45" s="3">
        <v>104.9324</v>
      </c>
      <c r="E45" s="3">
        <v>76.811000000000007</v>
      </c>
      <c r="F45" s="3">
        <v>40.695</v>
      </c>
      <c r="G45" s="3">
        <v>55.457000000000001</v>
      </c>
      <c r="H45" s="3">
        <v>31.847999999999999</v>
      </c>
      <c r="I45" s="3">
        <v>20.1387</v>
      </c>
      <c r="J45" s="3">
        <v>25.515354599999998</v>
      </c>
      <c r="K45" s="3">
        <v>15.501556300000001</v>
      </c>
      <c r="L45" s="3">
        <v>13.5302925</v>
      </c>
    </row>
    <row r="46" spans="1:12" x14ac:dyDescent="0.25">
      <c r="A46" t="s">
        <v>94</v>
      </c>
      <c r="B46" s="3">
        <v>632.16</v>
      </c>
      <c r="C46" s="3">
        <v>507.79</v>
      </c>
      <c r="D46" s="3">
        <v>344.57490000000001</v>
      </c>
      <c r="E46" s="3">
        <v>296.49</v>
      </c>
      <c r="F46" s="3">
        <v>225.852</v>
      </c>
      <c r="G46" s="3">
        <v>187.51</v>
      </c>
      <c r="H46" s="3">
        <v>130.96199999999999</v>
      </c>
      <c r="I46" s="3">
        <v>113.1129</v>
      </c>
      <c r="J46" s="3">
        <v>80.448900300000005</v>
      </c>
      <c r="K46" s="3">
        <v>61.572287299999999</v>
      </c>
      <c r="L46" s="3">
        <v>63.161450600000002</v>
      </c>
    </row>
    <row r="47" spans="1:12" x14ac:dyDescent="0.25">
      <c r="A47" t="s">
        <v>21</v>
      </c>
      <c r="B47" s="3">
        <v>274.34699999999998</v>
      </c>
      <c r="C47" s="3">
        <v>114.5</v>
      </c>
      <c r="D47" s="3">
        <v>20.887499999999999</v>
      </c>
      <c r="E47" s="3">
        <v>26.853000000000002</v>
      </c>
      <c r="F47" s="3">
        <v>0</v>
      </c>
      <c r="G47" s="3">
        <v>-4.0180000000000096</v>
      </c>
      <c r="H47" s="3">
        <v>-22.727</v>
      </c>
      <c r="I47" s="3">
        <v>-0.70230000000000004</v>
      </c>
      <c r="J47" s="3">
        <v>28.723020300000002</v>
      </c>
      <c r="K47" s="3">
        <v>27.585892399999999</v>
      </c>
      <c r="L47" s="3">
        <v>40.695676200000001</v>
      </c>
    </row>
    <row r="48" spans="1:12" x14ac:dyDescent="0.25">
      <c r="A48" t="s">
        <v>95</v>
      </c>
      <c r="B48" s="3">
        <v>632.16</v>
      </c>
      <c r="C48" s="3">
        <v>507.79</v>
      </c>
      <c r="D48" s="3">
        <v>344.57490000000001</v>
      </c>
      <c r="E48" s="3">
        <v>296.49</v>
      </c>
      <c r="F48" s="3">
        <v>0</v>
      </c>
      <c r="G48" s="3">
        <v>187.51</v>
      </c>
      <c r="H48" s="3">
        <v>130.96199999999999</v>
      </c>
      <c r="I48" s="3">
        <v>113.1129</v>
      </c>
      <c r="J48" s="3">
        <v>80.448900300000005</v>
      </c>
      <c r="K48" s="3">
        <v>61.572287299999999</v>
      </c>
      <c r="L48" s="3">
        <v>63.161450600000002</v>
      </c>
    </row>
    <row r="49" spans="1:24" x14ac:dyDescent="0.25">
      <c r="A49" t="s">
        <v>96</v>
      </c>
      <c r="B49" s="3"/>
      <c r="C49" s="3"/>
      <c r="D49" s="3"/>
      <c r="E49" s="3"/>
      <c r="F49" s="3"/>
      <c r="G49" s="3"/>
      <c r="H49" s="3"/>
      <c r="I49" s="3"/>
      <c r="J49" s="3"/>
      <c r="K49" s="3"/>
      <c r="L49" s="3"/>
    </row>
    <row r="50" spans="1:24" x14ac:dyDescent="0.25">
      <c r="A50" t="s">
        <v>23</v>
      </c>
      <c r="B50" s="3">
        <v>1031.3140000000001</v>
      </c>
      <c r="C50" s="3">
        <v>836.59199999999998</v>
      </c>
      <c r="D50" s="3">
        <v>484.68520000000001</v>
      </c>
      <c r="E50" s="3">
        <v>419.58300000000003</v>
      </c>
      <c r="F50" s="3">
        <v>352.85</v>
      </c>
      <c r="G50" s="3">
        <v>296.08999999999997</v>
      </c>
      <c r="H50" s="3">
        <v>230.39099999999999</v>
      </c>
      <c r="I50" s="3">
        <v>200.11590000000001</v>
      </c>
      <c r="J50" s="3">
        <v>154.78430080000001</v>
      </c>
      <c r="K50" s="3">
        <v>118.8767757</v>
      </c>
      <c r="L50" s="3">
        <v>87.692136500000004</v>
      </c>
    </row>
    <row r="51" spans="1:24" x14ac:dyDescent="0.25">
      <c r="A51" t="s">
        <v>97</v>
      </c>
      <c r="B51" s="3">
        <v>3.4420000000000002</v>
      </c>
      <c r="C51" s="3">
        <v>3.5830000000000002</v>
      </c>
      <c r="D51" s="3">
        <v>284.31650000000002</v>
      </c>
      <c r="E51" s="3">
        <v>53.228999999999992</v>
      </c>
      <c r="F51" s="3">
        <v>255.86099999999999</v>
      </c>
      <c r="G51" s="3">
        <v>238.839</v>
      </c>
      <c r="H51" s="3">
        <v>227.626</v>
      </c>
      <c r="I51" s="3">
        <v>197.00149999999999</v>
      </c>
      <c r="J51" s="3"/>
      <c r="K51" s="3"/>
      <c r="L51" s="3"/>
    </row>
    <row r="52" spans="1:24" x14ac:dyDescent="0.25">
      <c r="A52" t="s">
        <v>98</v>
      </c>
      <c r="B52" s="3">
        <v>226.25399999999999</v>
      </c>
      <c r="C52" s="3">
        <v>460.37099999999998</v>
      </c>
      <c r="D52" s="3">
        <v>185.81290000000001</v>
      </c>
      <c r="E52" s="3">
        <v>151.30799999999999</v>
      </c>
      <c r="F52" s="3">
        <v>0</v>
      </c>
      <c r="G52" s="3">
        <v>95.703999999999994</v>
      </c>
      <c r="H52" s="3">
        <v>73.968000000000004</v>
      </c>
      <c r="I52" s="3">
        <v>47.281100000000002</v>
      </c>
      <c r="J52" s="3">
        <v>44.713338899999997</v>
      </c>
      <c r="K52" s="3">
        <v>35.854219100000002</v>
      </c>
      <c r="L52" s="3">
        <v>24.879299199999998</v>
      </c>
    </row>
    <row r="53" spans="1:24" x14ac:dyDescent="0.25">
      <c r="A53" t="s">
        <v>99</v>
      </c>
      <c r="B53" s="3">
        <v>80.846086576300806</v>
      </c>
      <c r="C53" s="3">
        <v>30.984236496222898</v>
      </c>
      <c r="D53" s="3">
        <v>204.53236133735501</v>
      </c>
      <c r="E53" s="3">
        <v>191.79109311740899</v>
      </c>
      <c r="F53" s="3">
        <v>180.27854251012101</v>
      </c>
      <c r="G53" s="3">
        <v>135.28893058161401</v>
      </c>
      <c r="H53" s="3">
        <v>101.87617260787999</v>
      </c>
      <c r="I53" s="3">
        <v>102.22348609754</v>
      </c>
      <c r="J53" s="3">
        <v>77.588639540933983</v>
      </c>
      <c r="K53" s="3">
        <v>61.089286908607299</v>
      </c>
      <c r="L53" s="3">
        <v>45.39464297928938</v>
      </c>
    </row>
    <row r="54" spans="1:24" x14ac:dyDescent="0.25">
      <c r="A54" t="s">
        <v>100</v>
      </c>
      <c r="B54" s="3">
        <v>80.846100000000007</v>
      </c>
      <c r="C54" s="3">
        <v>30.984200000000001</v>
      </c>
      <c r="D54" s="3">
        <v>204.5324</v>
      </c>
      <c r="E54" s="3">
        <v>191.79109311740899</v>
      </c>
      <c r="F54" s="3">
        <v>0</v>
      </c>
      <c r="G54" s="3">
        <v>135.28893058161401</v>
      </c>
      <c r="H54" s="3">
        <v>101.87617260787999</v>
      </c>
      <c r="I54" s="3">
        <v>102.22348609754</v>
      </c>
      <c r="J54" s="3">
        <v>77.588639540933997</v>
      </c>
      <c r="K54" s="3">
        <v>61.089286908607299</v>
      </c>
      <c r="L54" s="3">
        <v>45.39464297928938</v>
      </c>
    </row>
    <row r="56" spans="1:24" x14ac:dyDescent="0.25">
      <c r="A56" s="38" t="s">
        <v>49</v>
      </c>
      <c r="B56" s="38"/>
      <c r="C56" s="38"/>
      <c r="D56" s="38"/>
      <c r="E56" s="38"/>
      <c r="F56" s="38"/>
      <c r="G56" s="38"/>
      <c r="H56" s="38"/>
      <c r="I56" s="38"/>
      <c r="J56" s="38"/>
      <c r="K56" s="38"/>
      <c r="L56" s="38"/>
      <c r="M56" s="38"/>
      <c r="N56" s="38"/>
      <c r="O56" s="38"/>
      <c r="P56" s="38"/>
      <c r="Q56" s="38"/>
      <c r="R56" s="38"/>
      <c r="S56" s="38"/>
      <c r="T56" s="38"/>
      <c r="U56" s="38"/>
      <c r="V56" s="38"/>
      <c r="W56" s="38"/>
      <c r="X56" s="38"/>
    </row>
    <row r="57" spans="1:24" x14ac:dyDescent="0.25">
      <c r="A57" s="38"/>
      <c r="B57" s="38"/>
      <c r="C57" s="38"/>
      <c r="D57" s="38"/>
      <c r="E57" s="38"/>
      <c r="F57" s="38"/>
      <c r="G57" s="38"/>
      <c r="H57" s="38"/>
      <c r="I57" s="38"/>
      <c r="J57" s="38"/>
      <c r="K57" s="38"/>
      <c r="L57" s="38"/>
      <c r="M57" s="38"/>
      <c r="N57" s="38"/>
      <c r="O57" s="38"/>
      <c r="P57" s="38"/>
      <c r="Q57" s="38"/>
      <c r="R57" s="38"/>
      <c r="S57" s="38"/>
      <c r="T57" s="38"/>
      <c r="U57" s="38"/>
      <c r="V57" s="38"/>
      <c r="W57" s="38"/>
      <c r="X57" s="38"/>
    </row>
    <row r="58" spans="1:24" x14ac:dyDescent="0.25">
      <c r="A58" s="38"/>
      <c r="B58" s="38"/>
      <c r="C58" s="38"/>
      <c r="D58" s="38"/>
      <c r="E58" s="38"/>
      <c r="F58" s="38"/>
      <c r="G58" s="38"/>
      <c r="H58" s="38"/>
      <c r="I58" s="38"/>
      <c r="J58" s="38"/>
      <c r="K58" s="38"/>
      <c r="L58" s="38"/>
      <c r="M58" s="38"/>
      <c r="N58" s="38"/>
      <c r="O58" s="38"/>
      <c r="P58" s="38"/>
      <c r="Q58" s="38"/>
      <c r="R58" s="38"/>
      <c r="S58" s="38"/>
      <c r="T58" s="38"/>
      <c r="U58" s="38"/>
      <c r="V58" s="38"/>
      <c r="W58" s="38"/>
      <c r="X58" s="38"/>
    </row>
    <row r="59" spans="1:24" x14ac:dyDescent="0.25">
      <c r="A59" s="38"/>
      <c r="B59" s="38"/>
      <c r="C59" s="38"/>
      <c r="D59" s="38"/>
      <c r="E59" s="38"/>
      <c r="F59" s="38"/>
      <c r="G59" s="38"/>
      <c r="H59" s="38"/>
      <c r="I59" s="38"/>
      <c r="J59" s="38"/>
      <c r="K59" s="38"/>
      <c r="L59" s="38"/>
      <c r="M59" s="38"/>
      <c r="N59" s="38"/>
      <c r="O59" s="38"/>
      <c r="P59" s="38"/>
      <c r="Q59" s="38"/>
      <c r="R59" s="38"/>
      <c r="S59" s="38"/>
      <c r="T59" s="38"/>
      <c r="U59" s="38"/>
      <c r="V59" s="38"/>
      <c r="W59" s="38"/>
      <c r="X59" s="38"/>
    </row>
    <row r="60" spans="1:24" x14ac:dyDescent="0.25">
      <c r="A60" s="38"/>
      <c r="B60" s="38"/>
      <c r="C60" s="38"/>
      <c r="D60" s="38"/>
      <c r="E60" s="38"/>
      <c r="F60" s="38"/>
      <c r="G60" s="38"/>
      <c r="H60" s="38"/>
      <c r="I60" s="38"/>
      <c r="J60" s="38"/>
      <c r="K60" s="38"/>
      <c r="L60" s="38"/>
      <c r="M60" s="38"/>
      <c r="N60" s="38"/>
      <c r="O60" s="38"/>
      <c r="P60" s="38"/>
      <c r="Q60" s="38"/>
      <c r="R60" s="38"/>
      <c r="S60" s="38"/>
      <c r="T60" s="38"/>
      <c r="U60" s="38"/>
      <c r="V60" s="38"/>
      <c r="W60" s="38"/>
      <c r="X60" s="38"/>
    </row>
    <row r="61" spans="1:24" x14ac:dyDescent="0.25">
      <c r="A61" s="38"/>
      <c r="B61" s="38"/>
      <c r="C61" s="38"/>
      <c r="D61" s="38"/>
      <c r="E61" s="38"/>
      <c r="F61" s="38"/>
      <c r="G61" s="38"/>
      <c r="H61" s="38"/>
      <c r="I61" s="38"/>
      <c r="J61" s="38"/>
      <c r="K61" s="38"/>
      <c r="L61" s="38"/>
      <c r="M61" s="38"/>
      <c r="N61" s="38"/>
      <c r="O61" s="38"/>
      <c r="P61" s="38"/>
      <c r="Q61" s="38"/>
      <c r="R61" s="38"/>
      <c r="S61" s="38"/>
      <c r="T61" s="38"/>
      <c r="U61" s="38"/>
      <c r="V61" s="38"/>
      <c r="W61" s="38"/>
      <c r="X61" s="38"/>
    </row>
  </sheetData>
  <mergeCells count="2">
    <mergeCell ref="A1:I1"/>
    <mergeCell ref="A56:X6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0C172-23E5-4D2D-8C5F-E9BDA3444603}">
  <dimension ref="A1:X46"/>
  <sheetViews>
    <sheetView topLeftCell="A17" workbookViewId="0">
      <selection activeCell="B25" sqref="B25"/>
    </sheetView>
  </sheetViews>
  <sheetFormatPr defaultRowHeight="15" x14ac:dyDescent="0.25"/>
  <cols>
    <col min="1" max="1" width="39.42578125" bestFit="1" customWidth="1"/>
  </cols>
  <sheetData>
    <row r="1" spans="1:12" x14ac:dyDescent="0.25">
      <c r="A1" s="37" t="s">
        <v>102</v>
      </c>
      <c r="B1" s="37"/>
      <c r="C1" s="37"/>
      <c r="D1" s="37"/>
      <c r="E1" s="37"/>
      <c r="F1" s="37"/>
      <c r="G1" s="37"/>
      <c r="H1" s="37"/>
      <c r="I1" s="37"/>
    </row>
    <row r="2" spans="1:12" x14ac:dyDescent="0.25">
      <c r="A2" s="1" t="s">
        <v>1</v>
      </c>
      <c r="B2" s="2">
        <v>43160</v>
      </c>
      <c r="C2" s="2">
        <v>42795</v>
      </c>
      <c r="D2" s="2">
        <v>42430</v>
      </c>
      <c r="E2" s="2">
        <v>42064</v>
      </c>
      <c r="F2" s="2">
        <v>41699</v>
      </c>
      <c r="G2" s="2">
        <v>41334</v>
      </c>
      <c r="H2" s="2">
        <v>40969</v>
      </c>
      <c r="I2" s="2">
        <v>40603</v>
      </c>
      <c r="J2" s="2">
        <v>40238</v>
      </c>
      <c r="K2" s="2">
        <v>39873</v>
      </c>
      <c r="L2" s="2">
        <v>39508</v>
      </c>
    </row>
    <row r="3" spans="1:12" x14ac:dyDescent="0.25">
      <c r="B3" s="3"/>
      <c r="C3" s="3"/>
      <c r="D3" s="3"/>
      <c r="E3" s="3"/>
      <c r="F3" s="3"/>
      <c r="G3" s="3"/>
      <c r="H3" s="3"/>
      <c r="I3" s="3"/>
      <c r="J3" s="3"/>
      <c r="K3" s="3"/>
      <c r="L3" s="3"/>
    </row>
    <row r="4" spans="1:12" x14ac:dyDescent="0.25">
      <c r="A4" t="s">
        <v>103</v>
      </c>
      <c r="B4" s="3">
        <v>12</v>
      </c>
      <c r="C4" s="3">
        <v>12</v>
      </c>
      <c r="D4" s="3">
        <v>12</v>
      </c>
      <c r="E4" s="3">
        <v>12</v>
      </c>
      <c r="F4" s="3">
        <v>12</v>
      </c>
      <c r="G4" s="3">
        <v>12</v>
      </c>
      <c r="H4" s="3">
        <v>12</v>
      </c>
      <c r="I4" s="3">
        <v>12</v>
      </c>
      <c r="J4" s="3">
        <v>12</v>
      </c>
      <c r="K4" s="3">
        <v>12</v>
      </c>
      <c r="L4" s="3">
        <v>12</v>
      </c>
    </row>
    <row r="5" spans="1:12" x14ac:dyDescent="0.25">
      <c r="A5" t="s">
        <v>104</v>
      </c>
      <c r="B5" s="3"/>
      <c r="C5" s="3"/>
      <c r="D5" s="3"/>
      <c r="E5" s="3"/>
      <c r="F5" s="3"/>
      <c r="G5" s="3"/>
      <c r="H5" s="3"/>
      <c r="I5" s="3"/>
      <c r="J5" s="3"/>
      <c r="K5" s="3"/>
      <c r="L5" s="3"/>
    </row>
    <row r="6" spans="1:12" x14ac:dyDescent="0.25">
      <c r="A6" t="s">
        <v>3</v>
      </c>
      <c r="B6" s="3">
        <v>2135.0520000000001</v>
      </c>
      <c r="C6" s="3">
        <v>1601.8219999999999</v>
      </c>
      <c r="D6" s="3">
        <v>1273.6782000000001</v>
      </c>
      <c r="E6" s="3">
        <v>1034.057</v>
      </c>
      <c r="F6" s="3">
        <v>806.90300000000002</v>
      </c>
      <c r="G6" s="3">
        <v>566.52300000000002</v>
      </c>
      <c r="H6" s="3">
        <v>463.95100000000002</v>
      </c>
      <c r="I6" s="3">
        <v>392.33699999999999</v>
      </c>
      <c r="J6" s="3">
        <v>271.6298271</v>
      </c>
      <c r="K6" s="3">
        <v>200.06482829999999</v>
      </c>
      <c r="L6" s="3">
        <v>145.3712907</v>
      </c>
    </row>
    <row r="7" spans="1:12" x14ac:dyDescent="0.25">
      <c r="A7" t="s">
        <v>105</v>
      </c>
      <c r="B7" s="3"/>
      <c r="C7" s="3"/>
      <c r="D7" s="3"/>
      <c r="E7" s="3"/>
      <c r="F7" s="3"/>
      <c r="G7" s="3"/>
      <c r="H7" s="3"/>
      <c r="I7" s="3"/>
      <c r="J7" s="3"/>
      <c r="K7" s="3"/>
      <c r="L7" s="3"/>
    </row>
    <row r="8" spans="1:12" x14ac:dyDescent="0.25">
      <c r="A8" t="s">
        <v>106</v>
      </c>
      <c r="B8" s="3"/>
      <c r="C8" s="3"/>
      <c r="D8" s="3"/>
      <c r="E8" s="3"/>
      <c r="F8" s="3"/>
      <c r="G8" s="3"/>
      <c r="H8" s="3"/>
      <c r="I8" s="3"/>
      <c r="J8" s="3"/>
      <c r="K8" s="3"/>
      <c r="L8" s="3"/>
    </row>
    <row r="9" spans="1:12" x14ac:dyDescent="0.25">
      <c r="A9" t="s">
        <v>107</v>
      </c>
      <c r="B9" s="3"/>
      <c r="C9" s="3"/>
      <c r="D9" s="3"/>
      <c r="E9" s="3"/>
      <c r="F9" s="3"/>
      <c r="G9" s="3"/>
      <c r="H9" s="3"/>
      <c r="I9" s="3">
        <v>34.627299999999998</v>
      </c>
      <c r="J9" s="3"/>
      <c r="K9" s="3"/>
      <c r="L9" s="3"/>
    </row>
    <row r="10" spans="1:12" x14ac:dyDescent="0.25">
      <c r="A10" t="s">
        <v>108</v>
      </c>
      <c r="B10" s="3">
        <v>2135.0520000000001</v>
      </c>
      <c r="C10" s="3">
        <v>1601.8219999999999</v>
      </c>
      <c r="D10" s="3">
        <v>1273.6782000000001</v>
      </c>
      <c r="E10" s="3">
        <v>1034.057</v>
      </c>
      <c r="F10" s="3">
        <v>806.90300000000002</v>
      </c>
      <c r="G10" s="3">
        <v>566.52300000000002</v>
      </c>
      <c r="H10" s="3">
        <v>463.95100000000002</v>
      </c>
      <c r="I10" s="3">
        <v>357.7097</v>
      </c>
      <c r="J10" s="3">
        <v>271.6298271</v>
      </c>
      <c r="K10" s="3">
        <v>200.06482829999999</v>
      </c>
      <c r="L10" s="3">
        <v>145.3712907</v>
      </c>
    </row>
    <row r="11" spans="1:12" x14ac:dyDescent="0.25">
      <c r="A11" t="s">
        <v>109</v>
      </c>
      <c r="B11" s="3"/>
      <c r="C11" s="3"/>
      <c r="D11" s="3"/>
      <c r="E11" s="3"/>
      <c r="F11" s="3"/>
      <c r="G11" s="3"/>
      <c r="H11" s="3"/>
      <c r="I11" s="3"/>
      <c r="J11" s="3"/>
      <c r="K11" s="3"/>
      <c r="L11" s="3"/>
    </row>
    <row r="12" spans="1:12" x14ac:dyDescent="0.25">
      <c r="A12" t="s">
        <v>110</v>
      </c>
      <c r="B12" s="3">
        <v>-9.1430000000000007</v>
      </c>
      <c r="C12" s="3"/>
      <c r="D12" s="3"/>
      <c r="E12" s="3"/>
      <c r="F12" s="3"/>
      <c r="G12" s="3"/>
      <c r="H12" s="3"/>
      <c r="I12" s="3"/>
      <c r="J12" s="3"/>
      <c r="K12" s="3"/>
      <c r="L12" s="3"/>
    </row>
    <row r="13" spans="1:12" x14ac:dyDescent="0.25">
      <c r="A13" t="s">
        <v>111</v>
      </c>
      <c r="B13" s="3">
        <v>19.529</v>
      </c>
      <c r="C13" s="3"/>
      <c r="D13" s="3"/>
      <c r="E13" s="3"/>
      <c r="F13" s="3"/>
      <c r="G13" s="3"/>
      <c r="H13" s="3"/>
      <c r="I13" s="3"/>
      <c r="J13" s="3"/>
      <c r="K13" s="3"/>
      <c r="L13" s="3"/>
    </row>
    <row r="14" spans="1:12" x14ac:dyDescent="0.25">
      <c r="A14" t="s">
        <v>112</v>
      </c>
      <c r="B14" s="3"/>
      <c r="C14" s="3"/>
      <c r="D14" s="3"/>
      <c r="E14" s="3"/>
      <c r="F14" s="3"/>
      <c r="G14" s="3"/>
      <c r="H14" s="3"/>
      <c r="I14" s="3"/>
      <c r="J14" s="3"/>
      <c r="K14" s="3"/>
      <c r="L14" s="3"/>
    </row>
    <row r="15" spans="1:12" x14ac:dyDescent="0.25">
      <c r="A15" t="s">
        <v>113</v>
      </c>
      <c r="B15" s="3">
        <v>1882.0409999999999</v>
      </c>
      <c r="C15" s="3">
        <v>1435.742</v>
      </c>
      <c r="D15" s="3">
        <v>1159.1506999999999</v>
      </c>
      <c r="E15" s="3">
        <v>914.84699999999998</v>
      </c>
      <c r="F15" s="3">
        <v>695.45699999999999</v>
      </c>
      <c r="G15" s="3">
        <v>471.22500000000002</v>
      </c>
      <c r="H15" s="3">
        <v>362.77199999999999</v>
      </c>
      <c r="I15" s="3">
        <v>268.22480000000002</v>
      </c>
      <c r="J15" s="3">
        <v>176.71908819999999</v>
      </c>
      <c r="K15" s="3">
        <v>122.728183</v>
      </c>
      <c r="L15" s="3">
        <v>90.156858</v>
      </c>
    </row>
    <row r="16" spans="1:12" x14ac:dyDescent="0.25">
      <c r="A16" t="s">
        <v>114</v>
      </c>
      <c r="B16" s="3">
        <v>9.9740000000000002</v>
      </c>
      <c r="C16" s="3">
        <v>6.0339999999999998</v>
      </c>
      <c r="D16" s="3">
        <v>1.2687999999999999</v>
      </c>
      <c r="E16" s="3">
        <v>0.58599999999999997</v>
      </c>
      <c r="F16" s="3">
        <v>1.1160000000000001</v>
      </c>
      <c r="G16" s="3">
        <v>1.1259999999999999</v>
      </c>
      <c r="H16" s="3">
        <v>0.76600000000000001</v>
      </c>
      <c r="I16" s="3">
        <v>0.61380000000000001</v>
      </c>
      <c r="J16" s="3"/>
      <c r="K16" s="3">
        <v>3.6495351999999999</v>
      </c>
      <c r="L16" s="3">
        <v>2.3529722</v>
      </c>
    </row>
    <row r="17" spans="1:12" x14ac:dyDescent="0.25">
      <c r="A17" t="s">
        <v>115</v>
      </c>
      <c r="B17" s="3">
        <v>80.016000000000005</v>
      </c>
      <c r="C17" s="3">
        <v>59.802</v>
      </c>
      <c r="D17" s="3">
        <v>43.692900000000002</v>
      </c>
      <c r="E17" s="3">
        <v>38.113999999999997</v>
      </c>
      <c r="F17" s="3">
        <v>37.04</v>
      </c>
      <c r="G17" s="3">
        <v>29.023</v>
      </c>
      <c r="H17" s="3">
        <v>43.154000000000003</v>
      </c>
      <c r="I17" s="3">
        <v>34.316400000000002</v>
      </c>
      <c r="J17" s="3">
        <v>62.2369597</v>
      </c>
      <c r="K17" s="3">
        <v>45.075490000000002</v>
      </c>
      <c r="L17" s="3">
        <v>31.6271527</v>
      </c>
    </row>
    <row r="18" spans="1:12" x14ac:dyDescent="0.25">
      <c r="A18" t="s">
        <v>116</v>
      </c>
      <c r="B18" s="3">
        <v>0.53100000000000003</v>
      </c>
      <c r="C18" s="3">
        <v>0.28999999999999998</v>
      </c>
      <c r="D18" s="3">
        <v>5.5271999999999997</v>
      </c>
      <c r="E18" s="3">
        <v>3.58</v>
      </c>
      <c r="F18" s="3">
        <v>3.4390000000000001</v>
      </c>
      <c r="G18" s="3">
        <v>5.86</v>
      </c>
      <c r="H18" s="3">
        <v>3.8279999999999998</v>
      </c>
      <c r="I18" s="3">
        <v>3.4224000000000001</v>
      </c>
      <c r="J18" s="3">
        <v>3.5741540000000001</v>
      </c>
      <c r="K18" s="3">
        <v>1.8565491000000001</v>
      </c>
      <c r="L18" s="3">
        <v>0.62230580000000002</v>
      </c>
    </row>
    <row r="19" spans="1:12" x14ac:dyDescent="0.25">
      <c r="A19" t="s">
        <v>117</v>
      </c>
      <c r="B19" s="3">
        <v>4.62</v>
      </c>
      <c r="C19" s="3">
        <v>1.6950000000000001</v>
      </c>
      <c r="D19" s="3">
        <v>19.959099999999999</v>
      </c>
      <c r="E19" s="3">
        <v>19.035</v>
      </c>
      <c r="F19" s="3">
        <v>18.359000000000002</v>
      </c>
      <c r="G19" s="3">
        <v>11.372999999999999</v>
      </c>
      <c r="H19" s="3">
        <v>11.968999999999999</v>
      </c>
      <c r="I19" s="3">
        <v>9.6755999999999993</v>
      </c>
      <c r="J19" s="3">
        <v>0.26446049999999999</v>
      </c>
      <c r="K19" s="3">
        <v>7.9220000000000002E-3</v>
      </c>
      <c r="L19" s="3">
        <v>4.3975999999999998E-3</v>
      </c>
    </row>
    <row r="20" spans="1:12" x14ac:dyDescent="0.25">
      <c r="A20" t="s">
        <v>118</v>
      </c>
      <c r="B20" s="3"/>
      <c r="C20" s="3"/>
      <c r="D20" s="3"/>
      <c r="E20" s="3"/>
      <c r="F20" s="3"/>
      <c r="G20" s="3"/>
      <c r="H20" s="3"/>
      <c r="I20" s="3"/>
      <c r="J20" s="3"/>
      <c r="K20" s="3"/>
      <c r="L20" s="3"/>
    </row>
    <row r="21" spans="1:12" x14ac:dyDescent="0.25">
      <c r="A21" t="s">
        <v>5</v>
      </c>
      <c r="B21" s="3">
        <v>1987.568</v>
      </c>
      <c r="C21" s="3">
        <v>1503.5630000000001</v>
      </c>
      <c r="D21" s="3">
        <v>1229.5987</v>
      </c>
      <c r="E21" s="3">
        <v>976.16200000000003</v>
      </c>
      <c r="F21" s="3">
        <v>755.41099999999994</v>
      </c>
      <c r="G21" s="3">
        <v>518.60699999999997</v>
      </c>
      <c r="H21" s="3">
        <v>422.48900000000003</v>
      </c>
      <c r="I21" s="3">
        <v>316.25299999999999</v>
      </c>
      <c r="J21" s="3">
        <v>242.79466239999999</v>
      </c>
      <c r="K21" s="3">
        <v>173.31767930000001</v>
      </c>
      <c r="L21" s="3">
        <v>124.7636863</v>
      </c>
    </row>
    <row r="22" spans="1:12" x14ac:dyDescent="0.25">
      <c r="A22" t="s">
        <v>119</v>
      </c>
      <c r="B22" s="3">
        <v>147.48400000000004</v>
      </c>
      <c r="C22" s="3">
        <v>98.259000000000015</v>
      </c>
      <c r="D22" s="3">
        <v>44.079500000000003</v>
      </c>
      <c r="E22" s="3">
        <v>57.894999999999889</v>
      </c>
      <c r="F22" s="3">
        <v>51.492000000000004</v>
      </c>
      <c r="G22" s="3">
        <v>47.91599999999999</v>
      </c>
      <c r="H22" s="3">
        <v>41.461999999999989</v>
      </c>
      <c r="I22" s="3">
        <v>41.456699999999998</v>
      </c>
      <c r="J22" s="3">
        <v>28.8351647</v>
      </c>
      <c r="K22" s="3">
        <v>26.747149</v>
      </c>
      <c r="L22" s="3">
        <v>20.6076044</v>
      </c>
    </row>
    <row r="23" spans="1:12" x14ac:dyDescent="0.25">
      <c r="A23" t="s">
        <v>120</v>
      </c>
      <c r="B23" s="3">
        <v>7.7069999999999999</v>
      </c>
      <c r="C23" s="3">
        <v>6.319</v>
      </c>
      <c r="D23" s="3">
        <v>14.084899999999999</v>
      </c>
      <c r="E23" s="3">
        <v>22.23</v>
      </c>
      <c r="F23" s="3">
        <v>19.398</v>
      </c>
      <c r="G23" s="3">
        <v>16.149999999999999</v>
      </c>
      <c r="H23" s="3">
        <v>0.93300000000000005</v>
      </c>
      <c r="I23" s="3">
        <v>0.55030000000000001</v>
      </c>
      <c r="J23" s="3">
        <v>0.31192979999999998</v>
      </c>
      <c r="K23" s="3">
        <v>0.3509446</v>
      </c>
      <c r="L23" s="3">
        <v>1.2030673000000001</v>
      </c>
    </row>
    <row r="24" spans="1:12" x14ac:dyDescent="0.25">
      <c r="A24" t="s">
        <v>121</v>
      </c>
      <c r="B24" s="3">
        <v>155.191</v>
      </c>
      <c r="C24" s="3">
        <v>104.578</v>
      </c>
      <c r="D24" s="3">
        <v>58.164400000000001</v>
      </c>
      <c r="E24" s="3">
        <v>80.125</v>
      </c>
      <c r="F24" s="3">
        <v>70.89</v>
      </c>
      <c r="G24" s="3">
        <v>64.066000000000003</v>
      </c>
      <c r="H24" s="3">
        <v>42.395000000000003</v>
      </c>
      <c r="I24" s="3">
        <v>42.006999999999998</v>
      </c>
      <c r="J24" s="3">
        <v>29.147094500000001</v>
      </c>
      <c r="K24" s="3">
        <v>27.098093599999999</v>
      </c>
      <c r="L24" s="3">
        <v>21.8106717</v>
      </c>
    </row>
    <row r="25" spans="1:12" x14ac:dyDescent="0.25">
      <c r="A25" t="s">
        <v>122</v>
      </c>
      <c r="B25" s="3">
        <v>46.554000000000002</v>
      </c>
      <c r="C25" s="3">
        <v>50.905000000000001</v>
      </c>
      <c r="D25" s="3">
        <v>20.660900000000002</v>
      </c>
      <c r="E25" s="3">
        <v>25.143000000000001</v>
      </c>
      <c r="F25" s="3">
        <v>12.85</v>
      </c>
      <c r="G25" s="3">
        <v>14.699</v>
      </c>
      <c r="H25" s="3">
        <v>14.039</v>
      </c>
      <c r="I25" s="3">
        <v>8.9002999999999997</v>
      </c>
      <c r="J25" s="3">
        <v>6.0700718</v>
      </c>
      <c r="K25" s="3">
        <v>4.1150089000000003</v>
      </c>
      <c r="L25" s="3">
        <v>2.8086361000000002</v>
      </c>
    </row>
    <row r="26" spans="1:12" x14ac:dyDescent="0.25">
      <c r="A26" t="s">
        <v>123</v>
      </c>
      <c r="B26" s="3">
        <v>108.637</v>
      </c>
      <c r="C26" s="3">
        <v>53.673000000000002</v>
      </c>
      <c r="D26" s="3">
        <v>37.503500000000003</v>
      </c>
      <c r="E26" s="3">
        <v>54.981999999999999</v>
      </c>
      <c r="F26" s="3">
        <v>58.04</v>
      </c>
      <c r="G26" s="3">
        <v>49.366999999999997</v>
      </c>
      <c r="H26" s="3">
        <v>28.356000000000002</v>
      </c>
      <c r="I26" s="3">
        <v>33.106699999999996</v>
      </c>
      <c r="J26" s="3">
        <v>23.077022700000001</v>
      </c>
      <c r="K26" s="3">
        <v>22.983084699999999</v>
      </c>
      <c r="L26" s="3">
        <v>19.002035599999999</v>
      </c>
    </row>
    <row r="27" spans="1:12" x14ac:dyDescent="0.25">
      <c r="A27" t="s">
        <v>124</v>
      </c>
      <c r="B27" s="3">
        <v>30.527000000000001</v>
      </c>
      <c r="C27" s="3">
        <v>24.263000000000002</v>
      </c>
      <c r="D27" s="3">
        <v>21.030899999999999</v>
      </c>
      <c r="E27" s="3">
        <v>24.57</v>
      </c>
      <c r="F27" s="3">
        <v>11.08</v>
      </c>
      <c r="G27" s="3">
        <v>9.0489999999999995</v>
      </c>
      <c r="H27" s="3">
        <v>11.608000000000001</v>
      </c>
      <c r="I27" s="3">
        <v>10.4175</v>
      </c>
      <c r="J27" s="3">
        <v>7.7251938000000004</v>
      </c>
      <c r="K27" s="3">
        <v>5.5765111999999997</v>
      </c>
      <c r="L27" s="3">
        <v>4.1864143</v>
      </c>
    </row>
    <row r="28" spans="1:12" x14ac:dyDescent="0.25">
      <c r="A28" t="s">
        <v>125</v>
      </c>
      <c r="B28" s="3">
        <v>78.11</v>
      </c>
      <c r="C28" s="3">
        <v>29.41</v>
      </c>
      <c r="D28" s="3">
        <v>16.4726</v>
      </c>
      <c r="E28" s="3">
        <v>30.411999999999999</v>
      </c>
      <c r="F28" s="3">
        <v>46.96</v>
      </c>
      <c r="G28" s="3">
        <v>40.317999999999998</v>
      </c>
      <c r="H28" s="3">
        <v>16.748000000000001</v>
      </c>
      <c r="I28" s="3">
        <v>22.6892</v>
      </c>
      <c r="J28" s="3">
        <v>15.351828899999999</v>
      </c>
      <c r="K28" s="3">
        <v>17.4065735</v>
      </c>
      <c r="L28" s="3">
        <v>14.8156213</v>
      </c>
    </row>
    <row r="29" spans="1:12" x14ac:dyDescent="0.25">
      <c r="A29" t="s">
        <v>126</v>
      </c>
      <c r="B29" s="3">
        <v>-0.83199999999999996</v>
      </c>
      <c r="C29" s="3"/>
      <c r="D29" s="3"/>
      <c r="E29" s="3"/>
      <c r="F29" s="3"/>
      <c r="G29" s="3"/>
      <c r="H29" s="3"/>
      <c r="I29" s="3">
        <v>-0.93569999999999998</v>
      </c>
      <c r="J29" s="3">
        <v>-0.54765169999999996</v>
      </c>
      <c r="K29" s="3"/>
      <c r="L29" s="3"/>
    </row>
    <row r="30" spans="1:12" x14ac:dyDescent="0.25">
      <c r="A30" t="s">
        <v>127</v>
      </c>
      <c r="B30" s="3">
        <v>77.278000000000006</v>
      </c>
      <c r="C30" s="3">
        <v>29.41</v>
      </c>
      <c r="D30" s="3">
        <v>16.4726</v>
      </c>
      <c r="E30" s="3">
        <v>30.411999999999999</v>
      </c>
      <c r="F30" s="3">
        <v>46.96</v>
      </c>
      <c r="G30" s="3">
        <v>40.317999999999998</v>
      </c>
      <c r="H30" s="3">
        <v>16.748000000000001</v>
      </c>
      <c r="I30" s="3">
        <v>21.753499999999999</v>
      </c>
      <c r="J30" s="3">
        <v>14.8041772</v>
      </c>
      <c r="K30" s="3">
        <v>17.4065735</v>
      </c>
      <c r="L30" s="3">
        <v>14.8156213</v>
      </c>
    </row>
    <row r="31" spans="1:12" x14ac:dyDescent="0.25">
      <c r="A31" t="s">
        <v>128</v>
      </c>
      <c r="B31" s="3">
        <v>4.2670000000000003</v>
      </c>
      <c r="C31" s="3">
        <v>-24.565999999999999</v>
      </c>
      <c r="D31" s="3">
        <v>4.0909000000000004</v>
      </c>
      <c r="E31" s="3">
        <v>5.774</v>
      </c>
      <c r="F31" s="3">
        <v>13.744999999999999</v>
      </c>
      <c r="G31" s="3">
        <v>10.425000000000001</v>
      </c>
      <c r="H31" s="3">
        <v>5.6950000000000003</v>
      </c>
      <c r="I31" s="3">
        <v>6.8715000000000002</v>
      </c>
      <c r="J31" s="3">
        <v>6.1193955000000004</v>
      </c>
      <c r="K31" s="3">
        <v>6.6816316999999996</v>
      </c>
      <c r="L31" s="3">
        <v>5.1504439</v>
      </c>
    </row>
    <row r="32" spans="1:12" x14ac:dyDescent="0.25">
      <c r="A32" t="s">
        <v>129</v>
      </c>
      <c r="B32" s="3">
        <v>73.010999999999996</v>
      </c>
      <c r="C32" s="3">
        <v>53.975999999999999</v>
      </c>
      <c r="D32" s="3">
        <v>12.3817</v>
      </c>
      <c r="E32" s="3">
        <v>24.638000000000002</v>
      </c>
      <c r="F32" s="3">
        <v>33.215000000000003</v>
      </c>
      <c r="G32" s="3">
        <v>29.893000000000001</v>
      </c>
      <c r="H32" s="3">
        <v>11.053000000000001</v>
      </c>
      <c r="I32" s="3">
        <v>14.882</v>
      </c>
      <c r="J32" s="3">
        <v>8.6847817000000003</v>
      </c>
      <c r="K32" s="3">
        <v>10.7249418</v>
      </c>
      <c r="L32" s="3">
        <v>9.6651773999999993</v>
      </c>
    </row>
    <row r="33" spans="1:24" x14ac:dyDescent="0.25">
      <c r="A33" t="s">
        <v>130</v>
      </c>
      <c r="B33" s="3"/>
      <c r="C33" s="3"/>
      <c r="D33" s="3"/>
      <c r="E33" s="3"/>
      <c r="F33" s="3"/>
      <c r="G33" s="3"/>
      <c r="H33" s="3"/>
      <c r="I33" s="3"/>
      <c r="J33" s="3"/>
      <c r="K33" s="3"/>
      <c r="L33" s="3"/>
    </row>
    <row r="34" spans="1:24" x14ac:dyDescent="0.25">
      <c r="A34" t="s">
        <v>131</v>
      </c>
      <c r="B34" s="3"/>
      <c r="C34" s="3"/>
      <c r="D34" s="3"/>
      <c r="E34" s="3"/>
      <c r="F34" s="3"/>
      <c r="G34" s="3"/>
      <c r="H34" s="3"/>
      <c r="I34" s="3"/>
      <c r="J34" s="3"/>
      <c r="K34" s="3"/>
      <c r="L34" s="3"/>
    </row>
    <row r="35" spans="1:24" x14ac:dyDescent="0.25">
      <c r="A35" t="s">
        <v>132</v>
      </c>
      <c r="B35" s="3">
        <v>55.472000000000001</v>
      </c>
      <c r="C35" s="3">
        <v>3.74</v>
      </c>
      <c r="D35" s="3">
        <v>5.5084999999999997</v>
      </c>
      <c r="E35" s="3">
        <v>71.873999999999995</v>
      </c>
      <c r="F35" s="3">
        <v>61.268000000000001</v>
      </c>
      <c r="G35" s="3">
        <v>43.459000000000003</v>
      </c>
      <c r="H35" s="3">
        <v>35.177</v>
      </c>
      <c r="I35" s="3">
        <v>30.586200000000002</v>
      </c>
      <c r="J35" s="3"/>
      <c r="K35" s="3"/>
      <c r="L35" s="3"/>
    </row>
    <row r="36" spans="1:24" x14ac:dyDescent="0.25">
      <c r="A36" t="s">
        <v>133</v>
      </c>
      <c r="B36" s="3">
        <v>128.483</v>
      </c>
      <c r="C36" s="3">
        <v>57.716000000000001</v>
      </c>
      <c r="D36" s="3">
        <v>17.8902</v>
      </c>
      <c r="E36" s="3">
        <v>96.512</v>
      </c>
      <c r="F36" s="3">
        <v>94.483000000000004</v>
      </c>
      <c r="G36" s="3">
        <v>73.352000000000004</v>
      </c>
      <c r="H36" s="3">
        <v>46.23</v>
      </c>
      <c r="I36" s="3">
        <v>45.468200000000003</v>
      </c>
      <c r="J36" s="3">
        <v>8.6847817000000003</v>
      </c>
      <c r="K36" s="3">
        <v>10.7249418</v>
      </c>
      <c r="L36" s="3">
        <v>9.6651773999999993</v>
      </c>
    </row>
    <row r="37" spans="1:24" x14ac:dyDescent="0.25">
      <c r="A37" t="s">
        <v>45</v>
      </c>
      <c r="B37" s="3">
        <v>35</v>
      </c>
      <c r="C37" s="3"/>
      <c r="D37" s="3">
        <v>436.14</v>
      </c>
      <c r="E37" s="3">
        <v>260</v>
      </c>
      <c r="F37" s="3">
        <v>351.38</v>
      </c>
      <c r="G37" s="3">
        <v>195.07</v>
      </c>
      <c r="H37" s="3">
        <v>44.73</v>
      </c>
      <c r="I37" s="3">
        <v>30.03</v>
      </c>
      <c r="J37" s="3"/>
      <c r="K37" s="3">
        <v>40</v>
      </c>
      <c r="L37" s="3"/>
    </row>
    <row r="38" spans="1:24" x14ac:dyDescent="0.25">
      <c r="A38" t="s">
        <v>134</v>
      </c>
      <c r="B38" s="3">
        <v>9.9763999999999999</v>
      </c>
      <c r="C38" s="3">
        <v>7.8563999999999998</v>
      </c>
      <c r="D38" s="3">
        <v>19.9695</v>
      </c>
      <c r="E38" s="3">
        <v>39.899595141700402</v>
      </c>
      <c r="F38" s="3"/>
      <c r="G38" s="3">
        <v>56.084427767354597</v>
      </c>
      <c r="H38" s="3">
        <v>20.7373358348968</v>
      </c>
      <c r="I38" s="3">
        <v>28.1384528350975</v>
      </c>
      <c r="J38" s="3">
        <v>16.456248207010201</v>
      </c>
      <c r="K38" s="3">
        <v>20.3780007600228</v>
      </c>
      <c r="L38" s="3">
        <v>18.364387991639749</v>
      </c>
    </row>
    <row r="39" spans="1:24" x14ac:dyDescent="0.25">
      <c r="A39" t="s">
        <v>42</v>
      </c>
      <c r="B39" s="3">
        <v>9.9763999999999999</v>
      </c>
      <c r="C39" s="3">
        <v>7.8563999999999998</v>
      </c>
      <c r="D39" s="3">
        <v>19.9695</v>
      </c>
      <c r="E39" s="3">
        <v>39.899595141700402</v>
      </c>
      <c r="F39" s="3">
        <v>0</v>
      </c>
      <c r="G39" s="3">
        <v>56.084427767354597</v>
      </c>
      <c r="H39" s="3">
        <v>20.7373358348968</v>
      </c>
      <c r="I39" s="3">
        <v>28.1384528350975</v>
      </c>
      <c r="J39" s="3">
        <v>16.456248207010201</v>
      </c>
      <c r="K39" s="3">
        <v>20.3780007600228</v>
      </c>
      <c r="L39" s="3">
        <v>18.364387991639749</v>
      </c>
    </row>
    <row r="41" spans="1:24" x14ac:dyDescent="0.25">
      <c r="A41" s="38" t="s">
        <v>49</v>
      </c>
      <c r="B41" s="38"/>
      <c r="C41" s="38"/>
      <c r="D41" s="38"/>
      <c r="E41" s="38"/>
      <c r="F41" s="38"/>
      <c r="G41" s="38"/>
      <c r="H41" s="38"/>
      <c r="I41" s="38"/>
      <c r="J41" s="38"/>
      <c r="K41" s="38"/>
      <c r="L41" s="38"/>
      <c r="M41" s="38"/>
      <c r="N41" s="38"/>
      <c r="O41" s="38"/>
      <c r="P41" s="38"/>
      <c r="Q41" s="38"/>
      <c r="R41" s="38"/>
      <c r="S41" s="38"/>
      <c r="T41" s="38"/>
      <c r="U41" s="38"/>
      <c r="V41" s="38"/>
      <c r="W41" s="38"/>
      <c r="X41" s="38"/>
    </row>
    <row r="42" spans="1:24" x14ac:dyDescent="0.25">
      <c r="A42" s="38"/>
      <c r="B42" s="38"/>
      <c r="C42" s="38"/>
      <c r="D42" s="38"/>
      <c r="E42" s="38"/>
      <c r="F42" s="38"/>
      <c r="G42" s="38"/>
      <c r="H42" s="38"/>
      <c r="I42" s="38"/>
      <c r="J42" s="38"/>
      <c r="K42" s="38"/>
      <c r="L42" s="38"/>
      <c r="M42" s="38"/>
      <c r="N42" s="38"/>
      <c r="O42" s="38"/>
      <c r="P42" s="38"/>
      <c r="Q42" s="38"/>
      <c r="R42" s="38"/>
      <c r="S42" s="38"/>
      <c r="T42" s="38"/>
      <c r="U42" s="38"/>
      <c r="V42" s="38"/>
      <c r="W42" s="38"/>
      <c r="X42" s="38"/>
    </row>
    <row r="43" spans="1:24" x14ac:dyDescent="0.25">
      <c r="A43" s="38"/>
      <c r="B43" s="38"/>
      <c r="C43" s="38"/>
      <c r="D43" s="38"/>
      <c r="E43" s="38"/>
      <c r="F43" s="38"/>
      <c r="G43" s="38"/>
      <c r="H43" s="38"/>
      <c r="I43" s="38"/>
      <c r="J43" s="38"/>
      <c r="K43" s="38"/>
      <c r="L43" s="38"/>
      <c r="M43" s="38"/>
      <c r="N43" s="38"/>
      <c r="O43" s="38"/>
      <c r="P43" s="38"/>
      <c r="Q43" s="38"/>
      <c r="R43" s="38"/>
      <c r="S43" s="38"/>
      <c r="T43" s="38"/>
      <c r="U43" s="38"/>
      <c r="V43" s="38"/>
      <c r="W43" s="38"/>
      <c r="X43" s="38"/>
    </row>
    <row r="44" spans="1:24" x14ac:dyDescent="0.25">
      <c r="A44" s="38"/>
      <c r="B44" s="38"/>
      <c r="C44" s="38"/>
      <c r="D44" s="38"/>
      <c r="E44" s="38"/>
      <c r="F44" s="38"/>
      <c r="G44" s="38"/>
      <c r="H44" s="38"/>
      <c r="I44" s="38"/>
      <c r="J44" s="38"/>
      <c r="K44" s="38"/>
      <c r="L44" s="38"/>
      <c r="M44" s="38"/>
      <c r="N44" s="38"/>
      <c r="O44" s="38"/>
      <c r="P44" s="38"/>
      <c r="Q44" s="38"/>
      <c r="R44" s="38"/>
      <c r="S44" s="38"/>
      <c r="T44" s="38"/>
      <c r="U44" s="38"/>
      <c r="V44" s="38"/>
      <c r="W44" s="38"/>
      <c r="X44" s="38"/>
    </row>
    <row r="45" spans="1:24" x14ac:dyDescent="0.25">
      <c r="A45" s="38"/>
      <c r="B45" s="38"/>
      <c r="C45" s="38"/>
      <c r="D45" s="38"/>
      <c r="E45" s="38"/>
      <c r="F45" s="38"/>
      <c r="G45" s="38"/>
      <c r="H45" s="38"/>
      <c r="I45" s="38"/>
      <c r="J45" s="38"/>
      <c r="K45" s="38"/>
      <c r="L45" s="38"/>
      <c r="M45" s="38"/>
      <c r="N45" s="38"/>
      <c r="O45" s="38"/>
      <c r="P45" s="38"/>
      <c r="Q45" s="38"/>
      <c r="R45" s="38"/>
      <c r="S45" s="38"/>
      <c r="T45" s="38"/>
      <c r="U45" s="38"/>
      <c r="V45" s="38"/>
      <c r="W45" s="38"/>
      <c r="X45" s="38"/>
    </row>
    <row r="46" spans="1:24" x14ac:dyDescent="0.25">
      <c r="A46" s="38"/>
      <c r="B46" s="38"/>
      <c r="C46" s="38"/>
      <c r="D46" s="38"/>
      <c r="E46" s="38"/>
      <c r="F46" s="38"/>
      <c r="G46" s="38"/>
      <c r="H46" s="38"/>
      <c r="I46" s="38"/>
      <c r="J46" s="38"/>
      <c r="K46" s="38"/>
      <c r="L46" s="38"/>
      <c r="M46" s="38"/>
      <c r="N46" s="38"/>
      <c r="O46" s="38"/>
      <c r="P46" s="38"/>
      <c r="Q46" s="38"/>
      <c r="R46" s="38"/>
      <c r="S46" s="38"/>
      <c r="T46" s="38"/>
      <c r="U46" s="38"/>
      <c r="V46" s="38"/>
      <c r="W46" s="38"/>
      <c r="X46" s="38"/>
    </row>
  </sheetData>
  <mergeCells count="2">
    <mergeCell ref="A1:I1"/>
    <mergeCell ref="A41:X4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FC25D-9C58-4CD3-9ED1-B93CF7BCC255}">
  <dimension ref="A1:S102"/>
  <sheetViews>
    <sheetView tabSelected="1" topLeftCell="A23" zoomScale="90" zoomScaleNormal="90" workbookViewId="0">
      <selection activeCell="A35" sqref="A35"/>
    </sheetView>
  </sheetViews>
  <sheetFormatPr defaultRowHeight="15" x14ac:dyDescent="0.25"/>
  <cols>
    <col min="1" max="1" width="63.140625" customWidth="1"/>
    <col min="2" max="2" width="10.7109375" customWidth="1"/>
    <col min="10" max="10" width="2.140625" customWidth="1"/>
    <col min="11" max="11" width="30" bestFit="1" customWidth="1"/>
    <col min="12" max="12" width="15.42578125" customWidth="1"/>
  </cols>
  <sheetData>
    <row r="1" spans="1:19" x14ac:dyDescent="0.25">
      <c r="A1" s="15" t="s">
        <v>509</v>
      </c>
      <c r="B1" s="32"/>
      <c r="C1" s="16">
        <f>'consolidated pnl'!B2</f>
        <v>43160</v>
      </c>
      <c r="D1" s="16">
        <f>'consolidated pnl'!C2</f>
        <v>42795</v>
      </c>
      <c r="E1" s="16">
        <f>'consolidated pnl'!D2</f>
        <v>42430</v>
      </c>
      <c r="F1" s="16">
        <f>'consolidated pnl'!E2</f>
        <v>42064</v>
      </c>
      <c r="G1" s="16">
        <f>'consolidated pnl'!F2</f>
        <v>41699</v>
      </c>
      <c r="H1" s="16">
        <f>'consolidated pnl'!G2</f>
        <v>41334</v>
      </c>
      <c r="I1" s="17">
        <f>'consolidated pnl'!H2</f>
        <v>40969</v>
      </c>
      <c r="K1" s="15" t="s">
        <v>508</v>
      </c>
      <c r="L1" s="32"/>
      <c r="M1" s="16">
        <f t="shared" ref="M1:S1" si="0">C1</f>
        <v>43160</v>
      </c>
      <c r="N1" s="16">
        <f t="shared" si="0"/>
        <v>42795</v>
      </c>
      <c r="O1" s="16">
        <f t="shared" si="0"/>
        <v>42430</v>
      </c>
      <c r="P1" s="16">
        <f t="shared" si="0"/>
        <v>42064</v>
      </c>
      <c r="Q1" s="16">
        <f t="shared" si="0"/>
        <v>41699</v>
      </c>
      <c r="R1" s="16">
        <f t="shared" si="0"/>
        <v>41334</v>
      </c>
      <c r="S1" s="17">
        <f t="shared" si="0"/>
        <v>40969</v>
      </c>
    </row>
    <row r="2" spans="1:19" x14ac:dyDescent="0.25">
      <c r="A2" s="18" t="s">
        <v>502</v>
      </c>
      <c r="C2" s="12">
        <f>('consolidated pnl'!B10-'standlaone pnl'!B10)/('consolidated pnl'!B15-'standlaone pnl'!B15)</f>
        <v>1.2823684100115915</v>
      </c>
      <c r="D2" s="12">
        <f>('consolidated pnl'!C10-'standlaone pnl'!C10)/('consolidated pnl'!C15-'standlaone pnl'!C15)</f>
        <v>1.2285035313067445</v>
      </c>
      <c r="E2" s="12">
        <f>('consolidated pnl'!D10-'standlaone pnl'!D10)/('consolidated pnl'!D15-'standlaone pnl'!D15)</f>
        <v>1.2906452043936896</v>
      </c>
      <c r="F2" s="12">
        <f>('consolidated pnl'!E10-'standlaone pnl'!E10)/('consolidated pnl'!E15-'standlaone pnl'!E15)</f>
        <v>1.2728159670801875</v>
      </c>
      <c r="G2" s="12">
        <f>('consolidated pnl'!F10-'standlaone pnl'!F10)/('consolidated pnl'!F15-'standlaone pnl'!F15)</f>
        <v>1.2430221011563356</v>
      </c>
      <c r="H2" s="12">
        <f>('consolidated pnl'!G10-'standlaone pnl'!G10)/('consolidated pnl'!G15-'standlaone pnl'!G15)</f>
        <v>1.2303470882096152</v>
      </c>
      <c r="I2" s="19">
        <f>('consolidated pnl'!H10-'standlaone pnl'!H10)/('consolidated pnl'!H15-'standlaone pnl'!H15)</f>
        <v>1.2612051986925317</v>
      </c>
      <c r="K2" s="18" t="s">
        <v>502</v>
      </c>
      <c r="M2" s="12">
        <f>'standlaone pnl'!B10/'standlaone pnl'!B15</f>
        <v>1.1344343720460925</v>
      </c>
      <c r="N2" s="12">
        <f>'standlaone pnl'!C10/'standlaone pnl'!C15</f>
        <v>1.1156753790026341</v>
      </c>
      <c r="O2" s="12">
        <f>'standlaone pnl'!D10/'standlaone pnl'!D15</f>
        <v>1.0988029425337018</v>
      </c>
      <c r="P2" s="12">
        <f>'standlaone pnl'!E10/'standlaone pnl'!E15</f>
        <v>1.1303059418678751</v>
      </c>
      <c r="Q2" s="12">
        <f>'standlaone pnl'!F10/'standlaone pnl'!F15</f>
        <v>1.1602485847435571</v>
      </c>
      <c r="R2" s="12">
        <f>'standlaone pnl'!G10/'standlaone pnl'!G15</f>
        <v>1.2022346013051091</v>
      </c>
      <c r="S2" s="19">
        <f>'standlaone pnl'!H10/'standlaone pnl'!H15</f>
        <v>1.2789052076786522</v>
      </c>
    </row>
    <row r="3" spans="1:19" x14ac:dyDescent="0.25">
      <c r="A3" s="18" t="s">
        <v>510</v>
      </c>
      <c r="C3" s="13">
        <f>('consolidated pnl'!B10-'standlaone pnl'!B10)/('consolidated pnl'!B17+'consolidated pnl'!B16-'standlaone pnl'!B17-'standlaone pnl'!B16)</f>
        <v>5.990901035600487</v>
      </c>
      <c r="D3" s="13">
        <f>('consolidated pnl'!C10-'standlaone pnl'!C10)/('consolidated pnl'!C17+'consolidated pnl'!C16-'standlaone pnl'!C17-'standlaone pnl'!C16)</f>
        <v>7.4107701108140107</v>
      </c>
      <c r="E3" s="13">
        <f>('consolidated pnl'!D10-'standlaone pnl'!D10)/('consolidated pnl'!D17+'consolidated pnl'!D16-'standlaone pnl'!D17-'standlaone pnl'!D16)</f>
        <v>6.7229294842885494</v>
      </c>
      <c r="F3" s="13">
        <f>('consolidated pnl'!E10-'standlaone pnl'!E10)/('consolidated pnl'!E17+'consolidated pnl'!E16-'standlaone pnl'!E17-'standlaone pnl'!E16)</f>
        <v>6.5404723353492615</v>
      </c>
      <c r="G3" s="13">
        <f>('consolidated pnl'!F10-'standlaone pnl'!F10)/('consolidated pnl'!F17+'consolidated pnl'!F16-'standlaone pnl'!F17-'standlaone pnl'!F16)</f>
        <v>7.1865182568539661</v>
      </c>
      <c r="H3" s="13">
        <f>('consolidated pnl'!G10-'standlaone pnl'!G10)/('consolidated pnl'!G17+'consolidated pnl'!G16-'standlaone pnl'!G17-'standlaone pnl'!G16)</f>
        <v>7.326052530411137</v>
      </c>
      <c r="I3" s="13">
        <f>('consolidated pnl'!H10-'standlaone pnl'!H10)/('consolidated pnl'!H17+'consolidated pnl'!H16-'standlaone pnl'!H17-'standlaone pnl'!H16)</f>
        <v>7.3887546379982876</v>
      </c>
      <c r="K3" s="18" t="s">
        <v>503</v>
      </c>
      <c r="M3" s="13">
        <f>'standlaone pnl'!B10/'standlaone pnl'!B17</f>
        <v>26.682813437312536</v>
      </c>
      <c r="N3" s="13">
        <f>'standlaone pnl'!C10/'standlaone pnl'!C17</f>
        <v>26.785425236614159</v>
      </c>
      <c r="O3" s="13">
        <f>'standlaone pnl'!D10/'standlaone pnl'!D17</f>
        <v>29.150690386767643</v>
      </c>
      <c r="P3" s="13">
        <f>'standlaone pnl'!E10/'standlaone pnl'!E17</f>
        <v>27.130634412551821</v>
      </c>
      <c r="Q3" s="13">
        <f>'standlaone pnl'!F10/'standlaone pnl'!F17</f>
        <v>21.784638228941684</v>
      </c>
      <c r="R3" s="13">
        <f>'standlaone pnl'!G10/'standlaone pnl'!G17</f>
        <v>19.519794645625883</v>
      </c>
      <c r="S3" s="20">
        <f>'standlaone pnl'!H10/'standlaone pnl'!H17</f>
        <v>10.751054363442554</v>
      </c>
    </row>
    <row r="4" spans="1:19" x14ac:dyDescent="0.25">
      <c r="A4" s="18" t="s">
        <v>507</v>
      </c>
      <c r="C4" s="14">
        <f>('consolidated pnl'!B24-'standlaone pnl'!B22)/('consolidated pnl'!B15-'standlaone pnl'!B15)</f>
        <v>6.9711374258532549E-2</v>
      </c>
      <c r="D4" s="14">
        <f>('consolidated pnl'!C24-'standlaone pnl'!C22)/('consolidated pnl'!C15-'standlaone pnl'!C15)</f>
        <v>5.7680288943942344E-2</v>
      </c>
      <c r="E4" s="14">
        <f>('consolidated pnl'!D24-'standlaone pnl'!D22)/('consolidated pnl'!D15-'standlaone pnl'!D15)</f>
        <v>5.1044266643135779E-2</v>
      </c>
      <c r="F4" s="14">
        <f>('consolidated pnl'!E24-'standlaone pnl'!E22)/('consolidated pnl'!E15-'standlaone pnl'!E15)</f>
        <v>5.9121936021622898E-2</v>
      </c>
      <c r="G4" s="14">
        <f>('consolidated pnl'!F24-'standlaone pnl'!F22)/('consolidated pnl'!F15-'standlaone pnl'!F15)</f>
        <v>5.8190667918323918E-2</v>
      </c>
      <c r="H4" s="14">
        <f>('consolidated pnl'!G24-'standlaone pnl'!G22)/('consolidated pnl'!G15-'standlaone pnl'!G15)</f>
        <v>5.4273773096073265E-2</v>
      </c>
      <c r="I4" s="14">
        <f>('consolidated pnl'!H24-'standlaone pnl'!H22)/('consolidated pnl'!H15-'standlaone pnl'!H15)</f>
        <v>8.7328446784075503E-2</v>
      </c>
      <c r="K4" s="18" t="s">
        <v>507</v>
      </c>
      <c r="M4" s="14">
        <f>'standlaone pnl'!B22/'standlaone pnl'!B15</f>
        <v>7.8363861361149964E-2</v>
      </c>
      <c r="N4" s="14">
        <f>'standlaone pnl'!C22/'standlaone pnl'!C15</f>
        <v>6.8437783390051979E-2</v>
      </c>
      <c r="O4" s="14">
        <f>'standlaone pnl'!D22/'standlaone pnl'!D15</f>
        <v>3.8027410931123974E-2</v>
      </c>
      <c r="P4" s="14">
        <f>'standlaone pnl'!E22/'standlaone pnl'!E15</f>
        <v>6.3283805926018108E-2</v>
      </c>
      <c r="Q4" s="14">
        <f>'standlaone pnl'!F22/'standlaone pnl'!F15</f>
        <v>7.4040522994232583E-2</v>
      </c>
      <c r="R4" s="14">
        <f>'standlaone pnl'!G22/'standlaone pnl'!G15</f>
        <v>0.10168390896068755</v>
      </c>
      <c r="S4" s="21">
        <f>'standlaone pnl'!H22/'standlaone pnl'!H15</f>
        <v>0.11429217249401825</v>
      </c>
    </row>
    <row r="5" spans="1:19" x14ac:dyDescent="0.25">
      <c r="A5" s="18" t="s">
        <v>506</v>
      </c>
      <c r="C5" s="11">
        <f>'consolidated pnl'!B24/('consolidated pnl'!B16+'consolidated pnl'!B17)</f>
        <v>0.49275214791754141</v>
      </c>
      <c r="D5" s="11">
        <f>'consolidated pnl'!C24/('consolidated pnl'!C16+'consolidated pnl'!C17)</f>
        <v>0.5185457706858414</v>
      </c>
      <c r="E5" s="11">
        <f>'consolidated pnl'!D24/('consolidated pnl'!D16+'consolidated pnl'!D17)</f>
        <v>0.34127573414836537</v>
      </c>
      <c r="F5" s="11">
        <f>'consolidated pnl'!E24/('consolidated pnl'!E16+'consolidated pnl'!E17)</f>
        <v>0.41275512493240352</v>
      </c>
      <c r="G5" s="11">
        <f>'consolidated pnl'!F24/('consolidated pnl'!F16+'consolidated pnl'!F17)</f>
        <v>0.44473303017822269</v>
      </c>
      <c r="H5" s="11">
        <f>'consolidated pnl'!G24/('consolidated pnl'!G16+'consolidated pnl'!G17)</f>
        <v>0.44486419280795708</v>
      </c>
      <c r="I5" s="22">
        <f>'consolidated pnl'!H24/('consolidated pnl'!H16+'consolidated pnl'!H17)</f>
        <v>0.57353722753876002</v>
      </c>
      <c r="K5" s="18"/>
      <c r="S5" s="26"/>
    </row>
    <row r="6" spans="1:19" x14ac:dyDescent="0.25">
      <c r="A6" s="18" t="s">
        <v>504</v>
      </c>
      <c r="C6" s="11">
        <f>'consolidated pnl'!B25/'consolidated pnl'!B30</f>
        <v>0.46435294176701786</v>
      </c>
      <c r="D6" s="11">
        <f>'consolidated pnl'!C25/'consolidated pnl'!C30</f>
        <v>0.65813073364971209</v>
      </c>
      <c r="E6" s="11">
        <f>'consolidated pnl'!D25/'consolidated pnl'!D30</f>
        <v>1.0470951831924162</v>
      </c>
      <c r="F6" s="11">
        <f>'consolidated pnl'!E25/'consolidated pnl'!E30</f>
        <v>0.58497524873793072</v>
      </c>
      <c r="G6" s="11">
        <f>'consolidated pnl'!F25/'consolidated pnl'!F30</f>
        <v>0.24956871765382405</v>
      </c>
      <c r="H6" s="11">
        <f>'consolidated pnl'!G25/'consolidated pnl'!G30</f>
        <v>0.37450271247739603</v>
      </c>
      <c r="I6" s="22">
        <f>'consolidated pnl'!H25/'consolidated pnl'!H30</f>
        <v>0.25391207153502238</v>
      </c>
      <c r="K6" s="18" t="s">
        <v>504</v>
      </c>
      <c r="M6" s="11">
        <f>'standlaone pnl'!B25/'standlaone pnl'!B30</f>
        <v>0.60242242294055226</v>
      </c>
      <c r="N6" s="11">
        <f>'standlaone pnl'!C25/'standlaone pnl'!C30</f>
        <v>1.730873852431146</v>
      </c>
      <c r="O6" s="11">
        <f>'standlaone pnl'!D25/'standlaone pnl'!D30</f>
        <v>1.2542585869868752</v>
      </c>
      <c r="P6" s="11">
        <f>'standlaone pnl'!E25/'standlaone pnl'!E30</f>
        <v>0.82674602130737873</v>
      </c>
      <c r="Q6" s="11">
        <f>'standlaone pnl'!F25/'standlaone pnl'!F30</f>
        <v>0.27363713798977851</v>
      </c>
      <c r="R6" s="11">
        <f>'standlaone pnl'!G25/'standlaone pnl'!G30</f>
        <v>0.36457661590356666</v>
      </c>
      <c r="S6" s="22">
        <f>'standlaone pnl'!H25/'standlaone pnl'!H30</f>
        <v>0.83824934320515876</v>
      </c>
    </row>
    <row r="7" spans="1:19" ht="15.75" thickBot="1" x14ac:dyDescent="0.3">
      <c r="A7" s="23" t="s">
        <v>505</v>
      </c>
      <c r="B7" s="33"/>
      <c r="C7" s="24">
        <f>'consolidated pnl'!B27/'consolidated pnl'!B30</f>
        <v>0.28096497788843317</v>
      </c>
      <c r="D7" s="24">
        <f>'consolidated pnl'!C27/'consolidated pnl'!C30</f>
        <v>0.3073965690355025</v>
      </c>
      <c r="E7" s="24">
        <f>'consolidated pnl'!D27/'consolidated pnl'!D30</f>
        <v>0.86385873046374584</v>
      </c>
      <c r="F7" s="24">
        <f>'consolidated pnl'!E27/'consolidated pnl'!E30</f>
        <v>0.55673185315884921</v>
      </c>
      <c r="G7" s="24">
        <f>'consolidated pnl'!F27/'consolidated pnl'!F30</f>
        <v>0.29750197366497405</v>
      </c>
      <c r="H7" s="24">
        <f>'consolidated pnl'!G27/'consolidated pnl'!G30</f>
        <v>0.30777576853526223</v>
      </c>
      <c r="I7" s="25">
        <f>'consolidated pnl'!H27/'consolidated pnl'!H30</f>
        <v>0.1708028251150133</v>
      </c>
      <c r="K7" s="23" t="s">
        <v>505</v>
      </c>
      <c r="L7" s="33"/>
      <c r="M7" s="24">
        <f>'standlaone pnl'!B27/'standlaone pnl'!B30</f>
        <v>0.39502833924273401</v>
      </c>
      <c r="N7" s="24">
        <f>'standlaone pnl'!C27/'standlaone pnl'!C30</f>
        <v>0.82499149948996942</v>
      </c>
      <c r="O7" s="24">
        <f>'standlaone pnl'!D27/'standlaone pnl'!D30</f>
        <v>1.276720129184221</v>
      </c>
      <c r="P7" s="24">
        <f>'standlaone pnl'!E27/'standlaone pnl'!E30</f>
        <v>0.80790477443114561</v>
      </c>
      <c r="Q7" s="24">
        <f>'standlaone pnl'!F27/'standlaone pnl'!F30</f>
        <v>0.23594548551959113</v>
      </c>
      <c r="R7" s="24">
        <f>'standlaone pnl'!G27/'standlaone pnl'!G30</f>
        <v>0.22444069646311821</v>
      </c>
      <c r="S7" s="25">
        <f>'standlaone pnl'!H27/'standlaone pnl'!H30</f>
        <v>0.69309768330546928</v>
      </c>
    </row>
    <row r="9" spans="1:19" x14ac:dyDescent="0.25">
      <c r="A9" s="28" t="s">
        <v>517</v>
      </c>
      <c r="B9" s="28" t="s">
        <v>519</v>
      </c>
      <c r="C9" s="9">
        <f>C1</f>
        <v>43160</v>
      </c>
      <c r="D9" s="9">
        <f t="shared" ref="D9:I9" si="1">D1</f>
        <v>42795</v>
      </c>
      <c r="E9" s="9">
        <f t="shared" si="1"/>
        <v>42430</v>
      </c>
      <c r="F9" s="9">
        <f t="shared" si="1"/>
        <v>42064</v>
      </c>
      <c r="G9" s="9">
        <f t="shared" si="1"/>
        <v>41699</v>
      </c>
      <c r="H9" s="9">
        <f t="shared" si="1"/>
        <v>41334</v>
      </c>
      <c r="I9" s="9">
        <f t="shared" si="1"/>
        <v>40969</v>
      </c>
      <c r="M9" s="9">
        <f t="shared" ref="M9:S9" si="2">M1</f>
        <v>43160</v>
      </c>
      <c r="N9" s="9">
        <f t="shared" si="2"/>
        <v>42795</v>
      </c>
      <c r="O9" s="9">
        <f t="shared" si="2"/>
        <v>42430</v>
      </c>
      <c r="P9" s="9">
        <f t="shared" si="2"/>
        <v>42064</v>
      </c>
      <c r="Q9" s="9">
        <f t="shared" si="2"/>
        <v>41699</v>
      </c>
      <c r="R9" s="9">
        <f t="shared" si="2"/>
        <v>41334</v>
      </c>
      <c r="S9" s="9">
        <f t="shared" si="2"/>
        <v>40969</v>
      </c>
    </row>
    <row r="10" spans="1:19" x14ac:dyDescent="0.25">
      <c r="A10" t="s">
        <v>518</v>
      </c>
      <c r="C10" s="10">
        <f>((('consolidated pnl'!B10-'standlaone pnl'!B10)-('consolidated pnl'!C10-'standlaone pnl'!C10))/('consolidated pnl'!C10-'standlaone pnl'!C10))</f>
        <v>0.32776412511780262</v>
      </c>
      <c r="D10" s="10">
        <f>((('consolidated pnl'!C10-'standlaone pnl'!C10)-('consolidated pnl'!D10-'standlaone pnl'!D10))/('consolidated pnl'!D10-'standlaone pnl'!D10))</f>
        <v>8.6957200412683927E-2</v>
      </c>
      <c r="E10" s="10">
        <f>((('consolidated pnl'!D10-'standlaone pnl'!D10)-('consolidated pnl'!E10-'standlaone pnl'!E10))/('consolidated pnl'!E10-'standlaone pnl'!E10))</f>
        <v>1.8267873229088172E-2</v>
      </c>
      <c r="F10" s="10">
        <f>((('consolidated pnl'!E10-'standlaone pnl'!E10)-('consolidated pnl'!F10-'standlaone pnl'!F10))/('consolidated pnl'!F10-'standlaone pnl'!F10))</f>
        <v>9.8578065815039959E-2</v>
      </c>
      <c r="G10" s="10">
        <f>((('consolidated pnl'!F10-'standlaone pnl'!F10)-('consolidated pnl'!G10-'standlaone pnl'!G10))/('consolidated pnl'!G10-'standlaone pnl'!G10))</f>
        <v>0.10282775112015749</v>
      </c>
      <c r="H10" s="10">
        <f>((('consolidated pnl'!G10-'standlaone pnl'!G10)-('consolidated pnl'!H10-'standlaone pnl'!H10))/('consolidated pnl'!H10-'standlaone pnl'!H10))</f>
        <v>6.9831271438725209E-2</v>
      </c>
      <c r="I10" s="10"/>
      <c r="K10" t="s">
        <v>518</v>
      </c>
      <c r="M10" s="10">
        <f>('standlaone pnl'!B10-'standlaone pnl'!C10)/'standlaone pnl'!C10</f>
        <v>0.33288967188613983</v>
      </c>
      <c r="N10" s="10">
        <f>('standlaone pnl'!C10-'standlaone pnl'!D10)/'standlaone pnl'!D10</f>
        <v>0.25763477776411642</v>
      </c>
      <c r="O10" s="10">
        <f>('standlaone pnl'!D10-'standlaone pnl'!E10)/'standlaone pnl'!E10</f>
        <v>0.23172919868053699</v>
      </c>
      <c r="P10" s="10">
        <f>('standlaone pnl'!E10-'standlaone pnl'!F10)/'standlaone pnl'!F10</f>
        <v>0.28151339132460779</v>
      </c>
      <c r="Q10" s="10">
        <f>('standlaone pnl'!F10-'standlaone pnl'!G10)/'standlaone pnl'!G10</f>
        <v>0.42430757444975753</v>
      </c>
      <c r="R10" s="10">
        <f>('standlaone pnl'!G10-'standlaone pnl'!H10)/'standlaone pnl'!H10</f>
        <v>0.22108369202782191</v>
      </c>
      <c r="S10" s="10">
        <f>('standlaone pnl'!H10-'standlaone pnl'!I10)/'standlaone pnl'!I10</f>
        <v>0.29700424673974463</v>
      </c>
    </row>
    <row r="11" spans="1:19" x14ac:dyDescent="0.25">
      <c r="A11" t="s">
        <v>111</v>
      </c>
      <c r="C11" s="10">
        <f>((('consolidated pnl'!B13+'consolidated pnl'!B14-'standlaone pnl'!B13-'standlaone pnl'!B14)-('consolidated pnl'!C13+'consolidated pnl'!C14-'standlaone pnl'!C13-'standlaone pnl'!C14))/('consolidated pnl'!C13+'consolidated pnl'!C14-'standlaone pnl'!C13-'standlaone pnl'!C14))</f>
        <v>-0.65021424309811804</v>
      </c>
      <c r="D11" s="10">
        <f>((('consolidated pnl'!C13+'consolidated pnl'!C14-'standlaone pnl'!C13-'standlaone pnl'!C14)-('consolidated pnl'!D13+'consolidated pnl'!D14-'standlaone pnl'!D13-'standlaone pnl'!D14))/('consolidated pnl'!D13+'consolidated pnl'!D14-'standlaone pnl'!D13-'standlaone pnl'!D14))</f>
        <v>-0.52812997476466639</v>
      </c>
      <c r="E11" s="10">
        <f>((('consolidated pnl'!D13+'consolidated pnl'!D14-'standlaone pnl'!D13-'standlaone pnl'!D14)-('consolidated pnl'!E13+'consolidated pnl'!E14-'standlaone pnl'!E13-'standlaone pnl'!E14))/('consolidated pnl'!E13+'consolidated pnl'!E14-'standlaone pnl'!E13-'standlaone pnl'!E14))</f>
        <v>-4.3894680174227901E-2</v>
      </c>
      <c r="F11" s="10">
        <f>((('consolidated pnl'!E13+'consolidated pnl'!E14-'standlaone pnl'!E13-'standlaone pnl'!E14)-('consolidated pnl'!F13+'consolidated pnl'!F14-'standlaone pnl'!F13-'standlaone pnl'!F14))/('consolidated pnl'!F13+'consolidated pnl'!F14-'standlaone pnl'!F13-'standlaone pnl'!F14))</f>
        <v>0.94091664687722598</v>
      </c>
      <c r="G11" s="10">
        <f>((('consolidated pnl'!F13+'consolidated pnl'!F14-'standlaone pnl'!F13-'standlaone pnl'!F14)-('consolidated pnl'!G13+'consolidated pnl'!G14-'standlaone pnl'!G13-'standlaone pnl'!G14))/('consolidated pnl'!G13+'consolidated pnl'!G14-'standlaone pnl'!G13-'standlaone pnl'!G14))</f>
        <v>0.38876063584196302</v>
      </c>
      <c r="H11" s="10">
        <f>((('consolidated pnl'!G13+'consolidated pnl'!G14-'standlaone pnl'!G13-'standlaone pnl'!G14)-('consolidated pnl'!H13+'consolidated pnl'!H14-'standlaone pnl'!H13-'standlaone pnl'!H14))/('consolidated pnl'!H13+'consolidated pnl'!H14-'standlaone pnl'!H13-'standlaone pnl'!H14))</f>
        <v>2.9574523623074915</v>
      </c>
      <c r="M11" s="10"/>
    </row>
    <row r="12" spans="1:19" x14ac:dyDescent="0.25">
      <c r="A12" t="s">
        <v>112</v>
      </c>
      <c r="C12" s="10"/>
      <c r="M12" s="10"/>
    </row>
    <row r="13" spans="1:19" x14ac:dyDescent="0.25">
      <c r="A13" t="s">
        <v>113</v>
      </c>
      <c r="B13" s="10">
        <f>(SUM('consolidated pnl'!B15:H15)-SUM('standlaone pnl'!B15:H15))/(SUM('consolidated pnl'!$B$10:$H$10)-SUM('standlaone pnl'!$B$10:$H$10))</f>
        <v>0.79366022395408353</v>
      </c>
      <c r="C13" s="30">
        <f>((('consolidated pnl'!B15-'standlaone pnl'!B15)-('consolidated pnl'!C15-'standlaone pnl'!C15))/('consolidated pnl'!C15-'standlaone pnl'!C15))</f>
        <v>0.27199243502488196</v>
      </c>
      <c r="D13" s="29">
        <f>((('consolidated pnl'!C15-'standlaone pnl'!C15)-('consolidated pnl'!D15-'standlaone pnl'!D15))/('consolidated pnl'!D15-'standlaone pnl'!D15))</f>
        <v>0.14193900330233378</v>
      </c>
      <c r="E13" s="30">
        <f>((('consolidated pnl'!D15-'standlaone pnl'!D15)-('consolidated pnl'!E15-'standlaone pnl'!E15))/('consolidated pnl'!E15-'standlaone pnl'!E15))</f>
        <v>4.2013121798451583E-3</v>
      </c>
      <c r="F13" s="30">
        <f>((('consolidated pnl'!E15-'standlaone pnl'!E15)-('consolidated pnl'!F15-'standlaone pnl'!F15))/('consolidated pnl'!F15-'standlaone pnl'!F15))</f>
        <v>7.2862731904779737E-2</v>
      </c>
      <c r="G13" s="30">
        <f>((('consolidated pnl'!F15-'standlaone pnl'!F15)-('consolidated pnl'!G15-'standlaone pnl'!G15))/('consolidated pnl'!G15-'standlaone pnl'!G15))</f>
        <v>9.1582290552363207E-2</v>
      </c>
      <c r="H13" s="29">
        <f>((('consolidated pnl'!G15-'standlaone pnl'!G15)-('consolidated pnl'!H15-'standlaone pnl'!H15))/('consolidated pnl'!H15-'standlaone pnl'!H15))</f>
        <v>9.6663514054242061E-2</v>
      </c>
      <c r="K13" t="s">
        <v>113</v>
      </c>
      <c r="L13" s="10">
        <f>SUM('standlaone pnl'!B15:H15)/SUM('standlaone pnl'!B10:H10)</f>
        <v>0.87810794441634521</v>
      </c>
      <c r="M13" s="30">
        <f>('standlaone pnl'!B15-'standlaone pnl'!C15)/'standlaone pnl'!C15</f>
        <v>0.31084902440689205</v>
      </c>
      <c r="N13" s="30">
        <f>('standlaone pnl'!C15-'standlaone pnl'!D15)/'standlaone pnl'!D15</f>
        <v>0.23861547941954403</v>
      </c>
      <c r="O13" s="29">
        <f>('standlaone pnl'!D15-'standlaone pnl'!E15)/'standlaone pnl'!E15</f>
        <v>0.26704323236563049</v>
      </c>
      <c r="P13" s="29">
        <f>('standlaone pnl'!E15-'standlaone pnl'!F15)/'standlaone pnl'!F15</f>
        <v>0.31546163170404495</v>
      </c>
      <c r="Q13" s="29">
        <f>('standlaone pnl'!F15-'standlaone pnl'!G15)/'standlaone pnl'!G15</f>
        <v>0.47584911666401392</v>
      </c>
      <c r="R13" s="29">
        <f>('standlaone pnl'!G15-'standlaone pnl'!H15)/'standlaone pnl'!H15</f>
        <v>0.29895636928980196</v>
      </c>
      <c r="S13" s="29">
        <f>('standlaone pnl'!H15-'standlaone pnl'!I15)/'standlaone pnl'!I15</f>
        <v>0.35249238698285906</v>
      </c>
    </row>
    <row r="14" spans="1:19" x14ac:dyDescent="0.25">
      <c r="A14" t="s">
        <v>114</v>
      </c>
      <c r="B14" s="10">
        <f>(SUM('consolidated pnl'!B16:H16)-SUM('standlaone pnl'!B16:H16))/(SUM('consolidated pnl'!$B$10:$H$10)-SUM('standlaone pnl'!$B$10:$H$10))</f>
        <v>5.9116332070045526E-2</v>
      </c>
      <c r="C14" s="30">
        <f>((('consolidated pnl'!B16-'standlaone pnl'!B16)-('consolidated pnl'!C16-'standlaone pnl'!C16))/('consolidated pnl'!C16-'standlaone pnl'!C16))</f>
        <v>0.23431781428206622</v>
      </c>
      <c r="D14" s="30">
        <f>((('consolidated pnl'!C16-'standlaone pnl'!C16)-('consolidated pnl'!D16-'standlaone pnl'!D16))/('consolidated pnl'!D16-'standlaone pnl'!D16))</f>
        <v>-0.95654798139873398</v>
      </c>
      <c r="E14" s="29">
        <f>((('consolidated pnl'!D16-'standlaone pnl'!D16)-('consolidated pnl'!E16-'standlaone pnl'!E16))/('consolidated pnl'!E16-'standlaone pnl'!E16))</f>
        <v>0.15922418339042499</v>
      </c>
      <c r="F14" s="29">
        <f>((('consolidated pnl'!E16-'standlaone pnl'!E16)-('consolidated pnl'!F16-'standlaone pnl'!F16))/('consolidated pnl'!F16-'standlaone pnl'!F16))</f>
        <v>0.19005612244897946</v>
      </c>
      <c r="G14" s="29">
        <f>((('consolidated pnl'!F16-'standlaone pnl'!F16)-('consolidated pnl'!G16-'standlaone pnl'!G16))/('consolidated pnl'!G16-'standlaone pnl'!G16))</f>
        <v>0.21316406806098001</v>
      </c>
      <c r="H14" s="30">
        <f>((('consolidated pnl'!G16-'standlaone pnl'!G16)-('consolidated pnl'!H16-'standlaone pnl'!H16))/('consolidated pnl'!H16-'standlaone pnl'!H16))</f>
        <v>-4.4537884701819158E-2</v>
      </c>
      <c r="M14" s="10"/>
      <c r="N14" s="10"/>
      <c r="O14" s="10"/>
      <c r="P14" s="10"/>
      <c r="Q14" s="10"/>
      <c r="R14" s="10"/>
      <c r="S14" s="10"/>
    </row>
    <row r="15" spans="1:19" x14ac:dyDescent="0.25">
      <c r="A15" t="s">
        <v>115</v>
      </c>
      <c r="B15" s="10">
        <f>(SUM('consolidated pnl'!B17:H17)-SUM('standlaone pnl'!B17:H17))/(SUM('consolidated pnl'!$B$10:$H$10)-SUM('standlaone pnl'!$B$10:$H$10))</f>
        <v>8.7712769964597273E-2</v>
      </c>
      <c r="C15" s="29">
        <f>((('consolidated pnl'!B17-'standlaone pnl'!B17)-('consolidated pnl'!C17-'standlaone pnl'!C17))/('consolidated pnl'!C17-'standlaone pnl'!C17))</f>
        <v>0.65561951739328672</v>
      </c>
      <c r="D15" s="29">
        <f>((('consolidated pnl'!C17-'standlaone pnl'!C17)-('consolidated pnl'!D17-'standlaone pnl'!D17))/('consolidated pnl'!D17-'standlaone pnl'!D17))</f>
        <v>2.286911698992097</v>
      </c>
      <c r="E15" s="30">
        <f>((('consolidated pnl'!D17-'standlaone pnl'!D17)-('consolidated pnl'!E17-'standlaone pnl'!E17))/('consolidated pnl'!E17-'standlaone pnl'!E17))</f>
        <v>-0.26890204464156081</v>
      </c>
      <c r="F15" s="29">
        <f>((('consolidated pnl'!E17-'standlaone pnl'!E17)-('consolidated pnl'!F17-'standlaone pnl'!F17))/('consolidated pnl'!F17-'standlaone pnl'!F17))</f>
        <v>0.23429213812654265</v>
      </c>
      <c r="G15" s="30">
        <f>((('consolidated pnl'!F17-'standlaone pnl'!F17)-('consolidated pnl'!G17-'standlaone pnl'!G17))/('consolidated pnl'!G17-'standlaone pnl'!G17))</f>
        <v>6.4524063294253186E-3</v>
      </c>
      <c r="H15" s="29">
        <f>((('consolidated pnl'!G17-'standlaone pnl'!G17)-('consolidated pnl'!H17-'standlaone pnl'!H17))/('consolidated pnl'!H17-'standlaone pnl'!H17))</f>
        <v>0.3019437891613207</v>
      </c>
      <c r="K15" t="s">
        <v>115</v>
      </c>
      <c r="L15" s="10">
        <f>SUM('standlaone pnl'!B17:H17)/SUM('standlaone pnl'!B10:H10)</f>
        <v>4.1974432789542319E-2</v>
      </c>
      <c r="M15" s="29">
        <f>('standlaone pnl'!B17-'standlaone pnl'!C17)/'standlaone pnl'!C17</f>
        <v>0.33801545098826136</v>
      </c>
      <c r="N15" s="29">
        <f>('standlaone pnl'!C17-'standlaone pnl'!D17)/'standlaone pnl'!D17</f>
        <v>0.36868919206553002</v>
      </c>
      <c r="O15" s="30">
        <f>('standlaone pnl'!D17-'standlaone pnl'!E17)/'standlaone pnl'!E17</f>
        <v>0.14637403578737485</v>
      </c>
      <c r="P15" s="30">
        <f>('standlaone pnl'!E17-'standlaone pnl'!F17)/'standlaone pnl'!F17</f>
        <v>2.8995680345572303E-2</v>
      </c>
      <c r="Q15" s="30">
        <f>('standlaone pnl'!F17-'standlaone pnl'!G17)/'standlaone pnl'!G17</f>
        <v>0.27622919753299108</v>
      </c>
      <c r="R15" s="30">
        <f>('standlaone pnl'!G17-'standlaone pnl'!H17)/'standlaone pnl'!H17</f>
        <v>-0.32745516058766283</v>
      </c>
      <c r="S15" s="30">
        <f>('standlaone pnl'!H17-'standlaone pnl'!I17)/'standlaone pnl'!I17</f>
        <v>0.25753284144024435</v>
      </c>
    </row>
    <row r="16" spans="1:19" x14ac:dyDescent="0.25">
      <c r="A16" t="s">
        <v>116</v>
      </c>
      <c r="B16" s="10">
        <f>(SUM('consolidated pnl'!B18:H18)-SUM('standlaone pnl'!B18:H18))/(SUM('consolidated pnl'!$B$10:$H$10)-SUM('standlaone pnl'!$B$10:$H$10))</f>
        <v>3.236801043205033E-3</v>
      </c>
      <c r="C16" s="29">
        <f>((('consolidated pnl'!B18-'standlaone pnl'!B18)-('consolidated pnl'!C18-'standlaone pnl'!C18))/('consolidated pnl'!C18-'standlaone pnl'!C18))</f>
        <v>0.35728030788967297</v>
      </c>
      <c r="D16" s="30">
        <f>((('consolidated pnl'!C18-'standlaone pnl'!C18)-('consolidated pnl'!D18-'standlaone pnl'!D18))/('consolidated pnl'!D18-'standlaone pnl'!D18))</f>
        <v>-0.90971765775521851</v>
      </c>
      <c r="E16" s="29">
        <f>((('consolidated pnl'!D18-'standlaone pnl'!D18)-('consolidated pnl'!E18-'standlaone pnl'!E18))/('consolidated pnl'!E18-'standlaone pnl'!E18))</f>
        <v>6.4335126990959948</v>
      </c>
      <c r="F16" s="30">
        <f>((('consolidated pnl'!E18-'standlaone pnl'!E18)-('consolidated pnl'!F18-'standlaone pnl'!F18))/('consolidated pnl'!F18-'standlaone pnl'!F18))</f>
        <v>-0.40770015298317169</v>
      </c>
      <c r="G16" s="29">
        <f>((('consolidated pnl'!F18-'standlaone pnl'!F18)-('consolidated pnl'!G18-'standlaone pnl'!G18))/('consolidated pnl'!G18-'standlaone pnl'!G18))</f>
        <v>1.3057025279247498</v>
      </c>
      <c r="H16" s="29">
        <f>((('consolidated pnl'!G18-'standlaone pnl'!G18)-('consolidated pnl'!H18-'standlaone pnl'!H18))/('consolidated pnl'!H18-'standlaone pnl'!H18))</f>
        <v>46.915492957746366</v>
      </c>
      <c r="M16" s="10"/>
      <c r="N16" s="10"/>
      <c r="O16" s="10"/>
      <c r="P16" s="10"/>
      <c r="Q16" s="10"/>
      <c r="R16" s="10"/>
      <c r="S16" s="10"/>
    </row>
    <row r="17" spans="1:19" x14ac:dyDescent="0.25">
      <c r="A17" t="s">
        <v>117</v>
      </c>
      <c r="B17" s="10">
        <f>(SUM('consolidated pnl'!B19:H19)-SUM('standlaone pnl'!B19:H19))/(SUM('consolidated pnl'!$B$10:$H$10)-SUM('standlaone pnl'!$B$10:$H$10))</f>
        <v>4.3156657162054931E-3</v>
      </c>
      <c r="C17" s="30">
        <f>((('consolidated pnl'!B19-'standlaone pnl'!B19)-('consolidated pnl'!C19-'standlaone pnl'!C19))/('consolidated pnl'!C19-'standlaone pnl'!C19))</f>
        <v>-0.12394881170018267</v>
      </c>
      <c r="D17" s="30">
        <f>((('consolidated pnl'!C19-'standlaone pnl'!C19)-('consolidated pnl'!D19-'standlaone pnl'!D19))/('consolidated pnl'!D19-'standlaone pnl'!D19))</f>
        <v>-0.92196171416016826</v>
      </c>
      <c r="E17" s="29">
        <f>((('consolidated pnl'!D19-'standlaone pnl'!D19)-('consolidated pnl'!E19-'standlaone pnl'!E19))/('consolidated pnl'!E19-'standlaone pnl'!E19))</f>
        <v>3.3417864222001987</v>
      </c>
      <c r="F17" s="29">
        <f>((('consolidated pnl'!E19-'standlaone pnl'!E19)-('consolidated pnl'!F19-'standlaone pnl'!F19))/('consolidated pnl'!F19-'standlaone pnl'!F19))</f>
        <v>0.36006739679865224</v>
      </c>
      <c r="G17" s="30">
        <f>((('consolidated pnl'!F19-'standlaone pnl'!F19)-('consolidated pnl'!G19-'standlaone pnl'!G19))/('consolidated pnl'!G19-'standlaone pnl'!G19))</f>
        <v>-0.4752895411546284</v>
      </c>
      <c r="H17" s="30">
        <f>((('consolidated pnl'!G19-'standlaone pnl'!G19)-('consolidated pnl'!H19-'standlaone pnl'!H19))/('consolidated pnl'!H19-'standlaone pnl'!H19))</f>
        <v>-2.784701332187349E-2</v>
      </c>
      <c r="K17" t="s">
        <v>117</v>
      </c>
      <c r="L17" s="10">
        <f>SUM('standlaone pnl'!B19:H19)/SUM('standlaone pnl'!B10:H10)</f>
        <v>1.1039108391232656E-2</v>
      </c>
      <c r="M17" s="29">
        <f>('standlaone pnl'!B19-'standlaone pnl'!C19)/'standlaone pnl'!C19</f>
        <v>1.7256637168141591</v>
      </c>
      <c r="N17" s="30">
        <f>('standlaone pnl'!C19-'standlaone pnl'!D19)/'standlaone pnl'!D19</f>
        <v>-0.91507633109709352</v>
      </c>
      <c r="O17" s="30">
        <f>('standlaone pnl'!D19-'standlaone pnl'!E19)/'standlaone pnl'!E19</f>
        <v>4.8547412660887801E-2</v>
      </c>
      <c r="P17" s="30">
        <f>('standlaone pnl'!E19-'standlaone pnl'!F19)/'standlaone pnl'!F19</f>
        <v>3.6821177624053507E-2</v>
      </c>
      <c r="Q17" s="29">
        <f>('standlaone pnl'!F19-'standlaone pnl'!G19)/'standlaone pnl'!G19</f>
        <v>0.61426184823705288</v>
      </c>
      <c r="R17" s="30">
        <f>('standlaone pnl'!G19-'standlaone pnl'!H19)/'standlaone pnl'!H19</f>
        <v>-4.9795304536719869E-2</v>
      </c>
      <c r="S17" s="30">
        <f>('standlaone pnl'!H19-'standlaone pnl'!I19)/'standlaone pnl'!I19</f>
        <v>0.23702922816156108</v>
      </c>
    </row>
    <row r="19" spans="1:19" x14ac:dyDescent="0.25">
      <c r="A19" t="s">
        <v>520</v>
      </c>
      <c r="B19" s="11">
        <f>('Consolidated HIghlight'!B8-'standalone highlight'!B8)/('Consolidated HIghlight'!B17-'standalone highlight'!B17)</f>
        <v>0.2231570720503383</v>
      </c>
      <c r="C19" s="11">
        <f>('Consolidated HIghlight'!C8-'standalone highlight'!C8)/('Consolidated HIghlight'!C17-'standalone highlight'!C17)</f>
        <v>0.18515475481779234</v>
      </c>
      <c r="D19" s="11">
        <f>('Consolidated HIghlight'!D8-'standalone highlight'!D8)/('Consolidated HIghlight'!D17-'standalone highlight'!D17)</f>
        <v>0.11376562668108647</v>
      </c>
      <c r="E19" s="11">
        <f>('Consolidated HIghlight'!E8-'standalone highlight'!E8)/('Consolidated HIghlight'!E17-'standalone highlight'!E17)</f>
        <v>0.13002609401951851</v>
      </c>
      <c r="F19" s="11">
        <f>('Consolidated HIghlight'!F8-'standalone highlight'!F8)/('Consolidated HIghlight'!F17-'standalone highlight'!F17)</f>
        <v>0.16594487186019255</v>
      </c>
      <c r="G19" s="11">
        <f>('Consolidated HIghlight'!G8-'standalone highlight'!G8)/('Consolidated HIghlight'!G17-'standalone highlight'!G17)</f>
        <v>0.1652230166264797</v>
      </c>
      <c r="H19" s="11">
        <f>('Consolidated HIghlight'!H8-'standalone highlight'!H8)/('Consolidated HIghlight'!H17-'standalone highlight'!H17)</f>
        <v>0.3351057793628921</v>
      </c>
      <c r="K19" t="s">
        <v>520</v>
      </c>
      <c r="M19" s="11">
        <f>'standalone highlight'!B8/'standalone highlight'!B17</f>
        <v>0.14871052773791441</v>
      </c>
      <c r="N19" s="11">
        <f>'standalone highlight'!C8/'standalone highlight'!C17</f>
        <v>0.11805473894637816</v>
      </c>
      <c r="O19" s="11">
        <f>'standalone highlight'!D8/'standalone highlight'!D17</f>
        <v>0.11821290898272942</v>
      </c>
      <c r="P19" s="11">
        <f>'standalone highlight'!E8/'standalone highlight'!E17</f>
        <v>0.20343184822530383</v>
      </c>
      <c r="Q19" s="11">
        <f>'standalone highlight'!F8/'standalone highlight'!F17</f>
        <v>0.26407230309372115</v>
      </c>
      <c r="R19" s="11">
        <f>'standalone highlight'!G8/'standalone highlight'!G17</f>
        <v>0.29908508244043253</v>
      </c>
      <c r="S19" s="11">
        <f>'standalone highlight'!H8/'standalone highlight'!H17</f>
        <v>0.21319751256872982</v>
      </c>
    </row>
    <row r="20" spans="1:19" x14ac:dyDescent="0.25">
      <c r="A20" t="s">
        <v>521</v>
      </c>
      <c r="B20" s="34">
        <f>('Consolidated HIghlight'!B10-'standalone highlight'!B10)/('Consolidated HIghlight'!B5-'standalone highlight'!B5)</f>
        <v>2.7313840733341595E-2</v>
      </c>
      <c r="C20" s="34">
        <f>('Consolidated HIghlight'!C10-'standalone highlight'!C10)/('Consolidated HIghlight'!C5-'standalone highlight'!C5)</f>
        <v>2.2145393216942765E-2</v>
      </c>
      <c r="D20" s="34">
        <f>('Consolidated HIghlight'!D10-'standalone highlight'!D10)/('Consolidated HIghlight'!D5-'standalone highlight'!D5)</f>
        <v>7.0930012248017569E-3</v>
      </c>
      <c r="E20" s="34">
        <f>('Consolidated HIghlight'!E10-'standalone highlight'!E10)/('Consolidated HIghlight'!E5-'standalone highlight'!E5)</f>
        <v>9.5119398293006651E-3</v>
      </c>
      <c r="F20" s="34">
        <f>('Consolidated HIghlight'!F10-'standalone highlight'!F10)/('Consolidated HIghlight'!F5-'standalone highlight'!F5)</f>
        <v>1.4160836176167119E-2</v>
      </c>
      <c r="G20" s="34">
        <f>('Consolidated HIghlight'!G10-'standalone highlight'!G10)/('Consolidated HIghlight'!G5-'standalone highlight'!G5)</f>
        <v>1.1782809578010558E-2</v>
      </c>
      <c r="H20" s="34">
        <f>('Consolidated HIghlight'!H10-'standalone highlight'!H10)/('Consolidated HIghlight'!H5-'standalone highlight'!H5)</f>
        <v>3.8453239935691753E-2</v>
      </c>
      <c r="K20" t="s">
        <v>521</v>
      </c>
      <c r="M20" s="34">
        <f>'standlaone pnl'!B32/'standlaone pnl'!B10</f>
        <v>3.4196356810044903E-2</v>
      </c>
      <c r="N20" s="34">
        <f>'standlaone pnl'!C32/'standlaone pnl'!C10</f>
        <v>3.3696627964904968E-2</v>
      </c>
      <c r="O20" s="34">
        <f>'standlaone pnl'!D32/'standlaone pnl'!D10</f>
        <v>9.7212152959829257E-3</v>
      </c>
      <c r="P20" s="34">
        <f>'standlaone pnl'!E32/'standlaone pnl'!E10</f>
        <v>2.3826539542791163E-2</v>
      </c>
      <c r="Q20" s="34">
        <f>'standlaone pnl'!F32/'standlaone pnl'!F10</f>
        <v>4.1163559932234736E-2</v>
      </c>
      <c r="R20" s="34">
        <f>'standlaone pnl'!G32/'standlaone pnl'!G10</f>
        <v>5.2765730605818295E-2</v>
      </c>
      <c r="S20" s="34">
        <f>'standlaone pnl'!H32/'standlaone pnl'!H10</f>
        <v>2.3823636547825093E-2</v>
      </c>
    </row>
    <row r="21" spans="1:19" x14ac:dyDescent="0.25">
      <c r="A21" t="s">
        <v>522</v>
      </c>
      <c r="B21" s="12">
        <f>('consolidated pnl'!B10-'standlaone pnl'!B10)/('Consolidated HIghlight'!B24-'standalone highlight'!B24)</f>
        <v>2.2462258421097383</v>
      </c>
      <c r="C21" s="12">
        <f>('consolidated pnl'!C10-'standlaone pnl'!C10)/('Consolidated HIghlight'!C24-'standalone highlight'!C24)</f>
        <v>2.491586994325135</v>
      </c>
      <c r="D21" s="12">
        <f>('consolidated pnl'!D10-'standlaone pnl'!D10)/('Consolidated HIghlight'!D24-'standalone highlight'!D24)</f>
        <v>2.7533834345719601</v>
      </c>
      <c r="E21" s="12">
        <f>('consolidated pnl'!E10-'standlaone pnl'!E10)/('Consolidated HIghlight'!E24-'standalone highlight'!E24)</f>
        <v>2.5076163021848981</v>
      </c>
      <c r="F21" s="12">
        <f>('consolidated pnl'!F10-'standlaone pnl'!F10)/('Consolidated HIghlight'!F24-'standalone highlight'!F24)</f>
        <v>2.9926723225693506</v>
      </c>
      <c r="G21" s="12">
        <f>('consolidated pnl'!G10-'standlaone pnl'!G10)/('Consolidated HIghlight'!G24-'standalone highlight'!G24)</f>
        <v>2.9172408465935424</v>
      </c>
      <c r="H21" s="12">
        <f>('consolidated pnl'!H10-'standlaone pnl'!H10)/('Consolidated HIghlight'!H24-'standalone highlight'!H24)</f>
        <v>2.8081009978001821</v>
      </c>
      <c r="K21" t="s">
        <v>522</v>
      </c>
      <c r="M21" s="13">
        <f>'standlaone pnl'!B10/'standalone highlight'!B24</f>
        <v>2.0702249751288164</v>
      </c>
      <c r="N21" s="13">
        <f>'standlaone pnl'!C10/'standalone highlight'!C24</f>
        <v>1.9146991604031594</v>
      </c>
      <c r="O21" s="13">
        <f>'standlaone pnl'!D10/'standalone highlight'!D24</f>
        <v>2.6278462804310925</v>
      </c>
      <c r="P21" s="13">
        <f>'standlaone pnl'!E10/'standalone highlight'!E24</f>
        <v>2.4644873600694019</v>
      </c>
      <c r="Q21" s="13">
        <f>'standlaone pnl'!F10/'standalone highlight'!F24</f>
        <v>2.2868159274479241</v>
      </c>
      <c r="R21" s="13">
        <f>'standlaone pnl'!G10/'standalone highlight'!G24</f>
        <v>1.9133472930527882</v>
      </c>
      <c r="S21" s="13">
        <f>'standlaone pnl'!H10/'standalone highlight'!H24</f>
        <v>2.0137548775776835</v>
      </c>
    </row>
    <row r="22" spans="1:19" x14ac:dyDescent="0.25">
      <c r="A22" t="s">
        <v>523</v>
      </c>
      <c r="B22" s="12">
        <f>('Consolidated HIghlight'!B24-'standalone highlight'!B24)/('Consolidated HIghlight'!B15-'standalone highlight'!B15)</f>
        <v>3.9103390784533061</v>
      </c>
      <c r="C22" s="12">
        <f>('Consolidated HIghlight'!C24-'standalone highlight'!C24)/('Consolidated HIghlight'!C15-'standalone highlight'!C15)</f>
        <v>3.0219228294776905</v>
      </c>
      <c r="D22" s="12">
        <f>('Consolidated HIghlight'!D24-'standalone highlight'!D24)/('Consolidated HIghlight'!D15-'standalone highlight'!D15)</f>
        <v>2.8949593450414635</v>
      </c>
      <c r="E22" s="12">
        <f>('Consolidated HIghlight'!E24-'standalone highlight'!E24)/('Consolidated HIghlight'!E15-'standalone highlight'!E15)</f>
        <v>3.7188717070766577</v>
      </c>
      <c r="F22" s="12">
        <f>('Consolidated HIghlight'!F24-'standalone highlight'!F24)/('Consolidated HIghlight'!F15-'standalone highlight'!F15)</f>
        <v>2.7294361797720756</v>
      </c>
      <c r="G22" s="12">
        <f>('Consolidated HIghlight'!G24-'standalone highlight'!G24)/('Consolidated HIghlight'!G15-'standalone highlight'!G15)</f>
        <v>2.9218799371329847</v>
      </c>
      <c r="H22" s="12">
        <f>('Consolidated HIghlight'!H24-'standalone highlight'!H24)/('Consolidated HIghlight'!H15-'standalone highlight'!H15)</f>
        <v>3.2968296276517122</v>
      </c>
      <c r="K22" t="s">
        <v>523</v>
      </c>
      <c r="M22" s="13">
        <f>'standalone highlight'!B24/'standalone highlight'!B15</f>
        <v>1.7430737716000975</v>
      </c>
      <c r="N22" s="13">
        <f>'standalone highlight'!C24/'standalone highlight'!C15</f>
        <v>3.9300421381963724</v>
      </c>
      <c r="O22" s="13">
        <f>'standalone highlight'!D24/'standalone highlight'!D15</f>
        <v>3.8219501924832948</v>
      </c>
      <c r="P22" s="13">
        <f>'standalone highlight'!E24/'standalone highlight'!E15</f>
        <v>3.5428477341236673</v>
      </c>
      <c r="Q22" s="13">
        <f>'standalone highlight'!F24/'standalone highlight'!F15</f>
        <v>3.1696340346023248</v>
      </c>
      <c r="R22" s="13">
        <f>'standalone highlight'!G24/'standalone highlight'!G15</f>
        <v>4.1061448640252953</v>
      </c>
      <c r="S22" s="13">
        <f>'standalone highlight'!H24/'standalone highlight'!H15</f>
        <v>4.24292817679558</v>
      </c>
    </row>
    <row r="23" spans="1:19" x14ac:dyDescent="0.25">
      <c r="A23" t="s">
        <v>524</v>
      </c>
      <c r="B23" s="11">
        <f>B20*B21*B22</f>
        <v>0.23991124816774279</v>
      </c>
      <c r="C23" s="11">
        <f t="shared" ref="C23:H23" si="3">C20*C21*C22</f>
        <v>0.16674116094125427</v>
      </c>
      <c r="D23" s="11">
        <f t="shared" si="3"/>
        <v>5.6537838272296935E-2</v>
      </c>
      <c r="E23" s="11">
        <f t="shared" si="3"/>
        <v>8.870362644256076E-2</v>
      </c>
      <c r="F23" s="11">
        <f t="shared" si="3"/>
        <v>0.11567007300232257</v>
      </c>
      <c r="G23" s="11">
        <f t="shared" si="3"/>
        <v>0.10043463632535379</v>
      </c>
      <c r="H23" s="11">
        <f t="shared" si="3"/>
        <v>0.35599358007629295</v>
      </c>
      <c r="K23" t="s">
        <v>524</v>
      </c>
      <c r="M23" s="11">
        <f>M20*M21*M22</f>
        <v>0.12339942940587903</v>
      </c>
      <c r="N23" s="11">
        <f t="shared" ref="N23:S23" si="4">N20*N21*N22</f>
        <v>0.25356201643248727</v>
      </c>
      <c r="O23" s="11">
        <f t="shared" si="4"/>
        <v>9.7635002468138943E-2</v>
      </c>
      <c r="P23" s="11">
        <f t="shared" si="4"/>
        <v>0.20803674713546286</v>
      </c>
      <c r="Q23" s="11">
        <f t="shared" si="4"/>
        <v>0.29836869621458478</v>
      </c>
      <c r="R23" s="11">
        <f t="shared" si="4"/>
        <v>0.41455296842280442</v>
      </c>
      <c r="S23" s="11">
        <f t="shared" si="4"/>
        <v>0.20355432780847149</v>
      </c>
    </row>
    <row r="24" spans="1:19" x14ac:dyDescent="0.25">
      <c r="A24" t="s">
        <v>525</v>
      </c>
      <c r="B24" s="7">
        <f>('Consolidated BS'!B43-'standalone bs'!B42)/('consolidated pnl'!B10-'standlaone pnl'!B10)*365</f>
        <v>39.004632101972753</v>
      </c>
      <c r="C24" s="7">
        <f>('Consolidated BS'!C43-'standalone bs'!C42)/('consolidated pnl'!C10-'standlaone pnl'!C10)*365</f>
        <v>35.518826010860295</v>
      </c>
      <c r="D24" s="7">
        <f>('Consolidated BS'!D43-'standalone bs'!D42)/('consolidated pnl'!D10-'standlaone pnl'!D10)*365</f>
        <v>27.331634461293422</v>
      </c>
      <c r="E24" s="7">
        <f>('Consolidated BS'!E43-'standalone bs'!E42)/('consolidated pnl'!E10-'standlaone pnl'!E10)*365</f>
        <v>34.884400241439643</v>
      </c>
      <c r="F24" s="7">
        <f>('Consolidated BS'!F43-'standalone bs'!F42)/('consolidated pnl'!F10-'standlaone pnl'!F10)*365</f>
        <v>32.20010407058291</v>
      </c>
      <c r="G24" s="7">
        <f>('Consolidated BS'!G43-'standalone bs'!G42)/('consolidated pnl'!G10-'standlaone pnl'!G10)*365</f>
        <v>35.592702642979873</v>
      </c>
      <c r="H24" s="7">
        <f>('Consolidated BS'!H43-'standalone bs'!H42)/('consolidated pnl'!H10-'standlaone pnl'!H10)*365</f>
        <v>35.703669176649946</v>
      </c>
      <c r="K24" t="s">
        <v>525</v>
      </c>
      <c r="M24" s="35">
        <f>('standalone bs'!B42/'standlaone pnl'!B10)*365</f>
        <v>39.15935771119392</v>
      </c>
      <c r="N24" s="35">
        <f>('standalone bs'!C42/'standlaone pnl'!C10)*365</f>
        <v>34.09050443807115</v>
      </c>
      <c r="O24" s="35">
        <f>('standalone bs'!D42/'standlaone pnl'!D10)*365</f>
        <v>27.773315897217991</v>
      </c>
      <c r="P24" s="35">
        <f>('standalone bs'!E42/'standlaone pnl'!E10)*365</f>
        <v>25.287387445759759</v>
      </c>
      <c r="Q24" s="35">
        <f>('standalone bs'!F42/'standlaone pnl'!F10)*365</f>
        <v>23.186392912159207</v>
      </c>
      <c r="R24" s="35">
        <f>('standalone bs'!G42/'standlaone pnl'!G10)*365</f>
        <v>62.374775604873946</v>
      </c>
      <c r="S24" s="35">
        <f>('standalone bs'!H42/'standlaone pnl'!H10)*365</f>
        <v>55.215227470142317</v>
      </c>
    </row>
    <row r="25" spans="1:19" x14ac:dyDescent="0.25">
      <c r="A25" t="s">
        <v>313</v>
      </c>
      <c r="B25" s="8">
        <f>('Consolidated BS'!B42-'standalone bs'!B41)/('consolidated pnl'!B10-'standlaone pnl'!B10)*365</f>
        <v>0.49435541155026824</v>
      </c>
      <c r="C25" s="8">
        <f>('Consolidated BS'!C42-'standalone bs'!C41)/('consolidated pnl'!C10-'standlaone pnl'!C10)*365</f>
        <v>0.42732666158057708</v>
      </c>
      <c r="D25" s="8">
        <f>('Consolidated BS'!D42-'standalone bs'!D41)/('consolidated pnl'!D10-'standlaone pnl'!D10)*365</f>
        <v>0.15106827068763015</v>
      </c>
      <c r="E25" s="8">
        <f>('Consolidated BS'!E42-'standalone bs'!E41)/('consolidated pnl'!E10-'standlaone pnl'!E10)*365</f>
        <v>0.16331349284403254</v>
      </c>
      <c r="F25" s="8">
        <f>('Consolidated BS'!F42-'standalone bs'!F41)/('consolidated pnl'!F10-'standlaone pnl'!F10)*365</f>
        <v>7.9827462847369468E-2</v>
      </c>
      <c r="G25" s="8">
        <f>('Consolidated BS'!G42-'standalone bs'!G41)/('consolidated pnl'!G10-'standlaone pnl'!G10)*365</f>
        <v>9.6470522534822731E-2</v>
      </c>
      <c r="H25" s="8">
        <f>('Consolidated BS'!H42-'standalone bs'!H41)/('consolidated pnl'!H10-'standlaone pnl'!H10)*365</f>
        <v>4.4177937556011064E-2</v>
      </c>
      <c r="K25" t="s">
        <v>313</v>
      </c>
      <c r="M25" s="13">
        <f>('standalone bs'!B41/'standlaone pnl'!B10)*365</f>
        <v>1.5630509233498764</v>
      </c>
      <c r="N25" s="13">
        <f>('standalone bs'!C41/'standlaone pnl'!C10)*365</f>
        <v>0</v>
      </c>
      <c r="O25" s="13">
        <f>('standalone bs'!D41/'standlaone pnl'!D10)*365</f>
        <v>0</v>
      </c>
      <c r="P25" s="13">
        <f>('standalone bs'!E41/'standlaone pnl'!E10)*365</f>
        <v>1.9131440529874078</v>
      </c>
      <c r="Q25" s="13">
        <f>('standalone bs'!F41/'standlaone pnl'!F10)*365</f>
        <v>2.1748834742218084</v>
      </c>
      <c r="R25" s="13">
        <f>('standalone bs'!G41/'standlaone pnl'!G10)*365</f>
        <v>2.0062910067199389</v>
      </c>
      <c r="S25" s="13">
        <f>('standalone bs'!H41/'standlaone pnl'!H10)*365</f>
        <v>2.5395354250772173</v>
      </c>
    </row>
    <row r="26" spans="1:19" x14ac:dyDescent="0.25">
      <c r="A26" t="s">
        <v>526</v>
      </c>
      <c r="B26" s="8">
        <f>('Consolidated BS'!B19-'standalone bs'!B18)/('consolidated pnl'!B10-'standlaone pnl'!B10)*365</f>
        <v>6.2788762792629429</v>
      </c>
      <c r="C26" s="8">
        <f>('Consolidated BS'!C19-'standalone bs'!C18)/('consolidated pnl'!C10-'standlaone pnl'!C10)*365</f>
        <v>3.5256742808418973</v>
      </c>
      <c r="D26" s="8">
        <f>('Consolidated BS'!D19-'standalone bs'!D18)/('consolidated pnl'!D10-'standlaone pnl'!D10)*365</f>
        <v>3.7438323971410603</v>
      </c>
      <c r="E26" s="8">
        <f>('Consolidated BS'!E19-'standalone bs'!E18)/('consolidated pnl'!E10-'standlaone pnl'!E10)*365</f>
        <v>4.6747399536909553</v>
      </c>
      <c r="F26" s="8">
        <f>('Consolidated BS'!F19-'standalone bs'!F18)/('consolidated pnl'!F10-'standlaone pnl'!F10)*365</f>
        <v>3.5383801745539571</v>
      </c>
      <c r="G26" s="8">
        <f>('Consolidated BS'!G19-'standalone bs'!G18)/('consolidated pnl'!G10-'standlaone pnl'!G10)*365</f>
        <v>4.1946226656261443</v>
      </c>
      <c r="H26" s="8">
        <f>('Consolidated BS'!H19-'standalone bs'!H18)/('consolidated pnl'!H10-'standlaone pnl'!H10)*365</f>
        <v>5.2342396398809221</v>
      </c>
      <c r="K26" t="s">
        <v>526</v>
      </c>
      <c r="M26" s="13">
        <f>('standalone bs'!B18/'standlaone pnl'!B10)*365</f>
        <v>2.908987696786776</v>
      </c>
      <c r="N26" s="13">
        <f>('standalone bs'!C18/'standlaone pnl'!C10)*365</f>
        <v>2.8535598836824567</v>
      </c>
      <c r="O26" s="13">
        <f>('standalone bs'!D18/'standlaone pnl'!D10)*365</f>
        <v>2.032766989338437</v>
      </c>
      <c r="P26" s="13">
        <f>('standalone bs'!E18/'standlaone pnl'!E10)*365</f>
        <v>3.654387524091999</v>
      </c>
      <c r="Q26" s="13">
        <f>('standalone bs'!F18/'standlaone pnl'!F10)*365</f>
        <v>2.9493012171227515</v>
      </c>
      <c r="R26" s="13">
        <f>('standalone bs'!G18/'standlaone pnl'!G10)*365</f>
        <v>3.262638939637049</v>
      </c>
      <c r="S26" s="13">
        <f>('standalone bs'!H18/'standlaone pnl'!H10)*365</f>
        <v>3.0729322708648112</v>
      </c>
    </row>
    <row r="27" spans="1:19" x14ac:dyDescent="0.25">
      <c r="A27" t="s">
        <v>527</v>
      </c>
      <c r="B27" s="10">
        <f>(('Consolidated BS'!B48-'standalone bs'!B46)-('Consolidated BS'!B23-'standalone bs'!B22))/('consolidated pnl'!B10-'standlaone pnl'!B10)</f>
        <v>0.11230285310550389</v>
      </c>
      <c r="C27" s="10">
        <f>(('Consolidated BS'!C48-'standalone bs'!C46)-('Consolidated BS'!C23-'standalone bs'!C22))/('consolidated pnl'!C10-'standlaone pnl'!C10)</f>
        <v>0.10097706771978639</v>
      </c>
      <c r="D27" s="10">
        <f>(('Consolidated BS'!D48-'standalone bs'!D46)-('Consolidated BS'!D23-'standalone bs'!D22))/('consolidated pnl'!D10-'standlaone pnl'!D10)</f>
        <v>0.11500671559357786</v>
      </c>
      <c r="E27" s="10">
        <f>(('Consolidated BS'!E48-'standalone bs'!E46)-('Consolidated BS'!E23-'standalone bs'!E22))/('consolidated pnl'!E10-'standlaone pnl'!E10)</f>
        <v>0.12046073804394952</v>
      </c>
      <c r="F27" s="10">
        <f>(('Consolidated BS'!F48-'standalone bs'!F46)-('Consolidated BS'!F23-'standalone bs'!F22))/('consolidated pnl'!F10-'standlaone pnl'!F10)</f>
        <v>9.6410219696318231E-2</v>
      </c>
      <c r="G27" s="10">
        <f>(('Consolidated BS'!G48-'standalone bs'!G46)-('Consolidated BS'!G23-'standalone bs'!G22))/('consolidated pnl'!G10-'standlaone pnl'!G10)</f>
        <v>0.10324562877347616</v>
      </c>
      <c r="H27" s="10">
        <f>(('Consolidated BS'!H48-'standalone bs'!H46)-('Consolidated BS'!H23-'standalone bs'!H22))/('consolidated pnl'!H10-'standlaone pnl'!H10)</f>
        <v>0.11362138052513933</v>
      </c>
      <c r="K27" t="s">
        <v>527</v>
      </c>
      <c r="M27" s="10">
        <f>('standalone bs'!B46-'standalone bs'!B22)/'standlaone pnl'!B10</f>
        <v>0.12849663614750365</v>
      </c>
      <c r="N27" s="10">
        <f>('standalone bs'!C46-'standalone bs'!C22)/'standlaone pnl'!C10</f>
        <v>7.1481100896354288E-2</v>
      </c>
      <c r="O27" s="10">
        <f>('standalone bs'!D46-'standalone bs'!D22)/'standlaone pnl'!D10</f>
        <v>1.639935424819235E-2</v>
      </c>
      <c r="P27" s="10">
        <f>('standalone bs'!E46-'standalone bs'!E22)/'standlaone pnl'!E10</f>
        <v>2.5968587805121002E-2</v>
      </c>
      <c r="Q27" s="10">
        <f>('standalone bs'!F46-'standalone bs'!F22)/'standlaone pnl'!F10</f>
        <v>2.6637650374332477E-2</v>
      </c>
      <c r="R27" s="10">
        <f>('standalone bs'!G46-'standalone bs'!G22)/'standlaone pnl'!G10</f>
        <v>-7.0923863638369502E-3</v>
      </c>
      <c r="S27" s="10">
        <f>('standalone bs'!H46-'standalone bs'!H22)/'standlaone pnl'!H10</f>
        <v>-4.8985776515192342E-2</v>
      </c>
    </row>
    <row r="28" spans="1:19" x14ac:dyDescent="0.25">
      <c r="A28" t="s">
        <v>528</v>
      </c>
      <c r="B28" s="8">
        <f>('consolidated pnl'!B10-'standlaone pnl'!B10)/('Consolidated BS'!B30-'standalone bs'!B29)</f>
        <v>5.7478843622313773</v>
      </c>
      <c r="C28" s="8">
        <f>('consolidated pnl'!C10-'standlaone pnl'!C10)/('Consolidated BS'!C30-'standalone bs'!C29)</f>
        <v>8.7231060724687612</v>
      </c>
      <c r="D28" s="8">
        <f>('consolidated pnl'!D10-'standlaone pnl'!D10)/('Consolidated BS'!D30-'standalone bs'!D29)</f>
        <v>10.956808883993622</v>
      </c>
      <c r="E28" s="8">
        <f>('consolidated pnl'!E10-'standlaone pnl'!E10)/('Consolidated BS'!E30-'standalone bs'!E29)</f>
        <v>9.3096341729586154</v>
      </c>
      <c r="F28" s="8">
        <f>('consolidated pnl'!F10-'standlaone pnl'!F10)/('Consolidated BS'!F30-'standalone bs'!F29)</f>
        <v>12.621437268935573</v>
      </c>
      <c r="G28" s="8">
        <f>('consolidated pnl'!G10-'standlaone pnl'!G10)/('Consolidated BS'!G30-'standalone bs'!G29)</f>
        <v>11.653088359046283</v>
      </c>
      <c r="H28" s="8">
        <f>('consolidated pnl'!H10-'standlaone pnl'!H10)/('Consolidated BS'!H30-'standalone bs'!H29)</f>
        <v>12.03841718232661</v>
      </c>
      <c r="K28" t="s">
        <v>528</v>
      </c>
      <c r="M28" s="13">
        <f>'standlaone pnl'!B10/'standalone bs'!B29</f>
        <v>29.00925284310928</v>
      </c>
      <c r="N28" s="13">
        <f>'standlaone pnl'!C10/'standalone bs'!C29</f>
        <v>20.247266568073513</v>
      </c>
      <c r="O28" s="13">
        <f>'standlaone pnl'!D10/'standalone bs'!D29</f>
        <v>17.187897418734956</v>
      </c>
      <c r="P28" s="13">
        <f>'standlaone pnl'!E10/'standalone bs'!E29</f>
        <v>17.768218293039158</v>
      </c>
      <c r="Q28" s="13">
        <f>'standlaone pnl'!F10/'standalone bs'!F29</f>
        <v>11.552932249012086</v>
      </c>
      <c r="R28" s="13">
        <f>'standlaone pnl'!G10/'standalone bs'!G29</f>
        <v>10.661353457036396</v>
      </c>
      <c r="S28" s="13">
        <f>'standlaone pnl'!H10/'standalone bs'!H29</f>
        <v>9.7395037366697448</v>
      </c>
    </row>
    <row r="30" spans="1:19" x14ac:dyDescent="0.25">
      <c r="A30" t="s">
        <v>511</v>
      </c>
      <c r="C30" s="27">
        <f>((C4-D4)/D4)/(C2-D2)/D2</f>
        <v>3.1520658645000337</v>
      </c>
      <c r="M30" s="27">
        <f>((M4-N4)/N4)/(M2-N2)/N2</f>
        <v>6.9300182138689879</v>
      </c>
    </row>
    <row r="31" spans="1:19" x14ac:dyDescent="0.25">
      <c r="A31" t="s">
        <v>512</v>
      </c>
      <c r="D31" s="3">
        <f>((D3-E3)/E3)/((D4-E4)/E4)</f>
        <v>0.78698852344400505</v>
      </c>
    </row>
    <row r="33" spans="1:9" x14ac:dyDescent="0.25">
      <c r="A33" t="s">
        <v>513</v>
      </c>
    </row>
    <row r="34" spans="1:9" ht="73.5" customHeight="1" x14ac:dyDescent="0.25">
      <c r="A34" s="39" t="s">
        <v>567</v>
      </c>
      <c r="B34" s="39"/>
      <c r="C34" s="39"/>
      <c r="D34" s="39"/>
      <c r="E34" s="39"/>
      <c r="F34" s="39"/>
      <c r="G34" s="39"/>
      <c r="H34" s="39"/>
      <c r="I34" s="39"/>
    </row>
    <row r="35" spans="1:9" x14ac:dyDescent="0.25">
      <c r="A35" t="s">
        <v>514</v>
      </c>
    </row>
    <row r="37" spans="1:9" x14ac:dyDescent="0.25">
      <c r="A37" t="s">
        <v>515</v>
      </c>
    </row>
    <row r="38" spans="1:9" x14ac:dyDescent="0.25">
      <c r="A38" t="s">
        <v>516</v>
      </c>
    </row>
    <row r="40" spans="1:9" x14ac:dyDescent="0.25">
      <c r="A40" t="s">
        <v>529</v>
      </c>
    </row>
    <row r="41" spans="1:9" x14ac:dyDescent="0.25">
      <c r="A41" t="s">
        <v>530</v>
      </c>
    </row>
    <row r="45" spans="1:9" ht="111.75" customHeight="1" x14ac:dyDescent="0.25">
      <c r="A45" t="s">
        <v>531</v>
      </c>
      <c r="B45" s="39" t="s">
        <v>532</v>
      </c>
      <c r="C45" s="40"/>
      <c r="D45" s="40"/>
      <c r="E45" s="40"/>
      <c r="F45" s="40"/>
      <c r="G45" s="40"/>
      <c r="H45" s="40"/>
      <c r="I45" s="40"/>
    </row>
    <row r="49" spans="1:1" x14ac:dyDescent="0.25">
      <c r="A49" t="s">
        <v>533</v>
      </c>
    </row>
    <row r="50" spans="1:1" ht="195" x14ac:dyDescent="0.25">
      <c r="A50" s="31" t="s">
        <v>534</v>
      </c>
    </row>
    <row r="51" spans="1:1" x14ac:dyDescent="0.25">
      <c r="A51" t="s">
        <v>535</v>
      </c>
    </row>
    <row r="53" spans="1:1" ht="360" x14ac:dyDescent="0.25">
      <c r="A53" s="31" t="s">
        <v>536</v>
      </c>
    </row>
    <row r="54" spans="1:1" ht="45" x14ac:dyDescent="0.25">
      <c r="A54" s="31" t="s">
        <v>537</v>
      </c>
    </row>
    <row r="57" spans="1:1" ht="360" x14ac:dyDescent="0.25">
      <c r="A57" s="31" t="s">
        <v>538</v>
      </c>
    </row>
    <row r="58" spans="1:1" x14ac:dyDescent="0.25">
      <c r="A58" s="31" t="s">
        <v>539</v>
      </c>
    </row>
    <row r="61" spans="1:1" ht="105" x14ac:dyDescent="0.25">
      <c r="A61" s="31" t="s">
        <v>540</v>
      </c>
    </row>
    <row r="63" spans="1:1" ht="75" x14ac:dyDescent="0.25">
      <c r="A63" s="31" t="s">
        <v>541</v>
      </c>
    </row>
    <row r="65" spans="1:1" ht="45" x14ac:dyDescent="0.25">
      <c r="A65" s="31" t="s">
        <v>542</v>
      </c>
    </row>
    <row r="66" spans="1:1" x14ac:dyDescent="0.25">
      <c r="A66" s="36" t="s">
        <v>543</v>
      </c>
    </row>
    <row r="68" spans="1:1" x14ac:dyDescent="0.25">
      <c r="A68" t="s">
        <v>544</v>
      </c>
    </row>
    <row r="70" spans="1:1" x14ac:dyDescent="0.25">
      <c r="A70" t="s">
        <v>545</v>
      </c>
    </row>
    <row r="71" spans="1:1" x14ac:dyDescent="0.25">
      <c r="A71" t="s">
        <v>546</v>
      </c>
    </row>
    <row r="72" spans="1:1" x14ac:dyDescent="0.25">
      <c r="A72" t="s">
        <v>547</v>
      </c>
    </row>
    <row r="73" spans="1:1" x14ac:dyDescent="0.25">
      <c r="A73" t="s">
        <v>548</v>
      </c>
    </row>
    <row r="75" spans="1:1" x14ac:dyDescent="0.25">
      <c r="A75" s="36" t="s">
        <v>549</v>
      </c>
    </row>
    <row r="76" spans="1:1" x14ac:dyDescent="0.25">
      <c r="A76" t="s">
        <v>550</v>
      </c>
    </row>
    <row r="78" spans="1:1" x14ac:dyDescent="0.25">
      <c r="A78" t="s">
        <v>551</v>
      </c>
    </row>
    <row r="80" spans="1:1" x14ac:dyDescent="0.25">
      <c r="A80" t="s">
        <v>552</v>
      </c>
    </row>
    <row r="82" spans="1:1" x14ac:dyDescent="0.25">
      <c r="A82" s="36" t="s">
        <v>553</v>
      </c>
    </row>
    <row r="84" spans="1:1" x14ac:dyDescent="0.25">
      <c r="A84" t="s">
        <v>554</v>
      </c>
    </row>
    <row r="85" spans="1:1" x14ac:dyDescent="0.25">
      <c r="A85" t="s">
        <v>555</v>
      </c>
    </row>
    <row r="87" spans="1:1" x14ac:dyDescent="0.25">
      <c r="A87" s="36" t="s">
        <v>560</v>
      </c>
    </row>
    <row r="88" spans="1:1" x14ac:dyDescent="0.25">
      <c r="A88" s="36" t="s">
        <v>556</v>
      </c>
    </row>
    <row r="89" spans="1:1" x14ac:dyDescent="0.25">
      <c r="A89" t="s">
        <v>557</v>
      </c>
    </row>
    <row r="92" spans="1:1" x14ac:dyDescent="0.25">
      <c r="A92" s="36" t="s">
        <v>558</v>
      </c>
    </row>
    <row r="93" spans="1:1" x14ac:dyDescent="0.25">
      <c r="A93" t="s">
        <v>559</v>
      </c>
    </row>
    <row r="95" spans="1:1" x14ac:dyDescent="0.25">
      <c r="A95" t="s">
        <v>561</v>
      </c>
    </row>
    <row r="98" spans="1:1" x14ac:dyDescent="0.25">
      <c r="A98" s="36" t="s">
        <v>562</v>
      </c>
    </row>
    <row r="99" spans="1:1" x14ac:dyDescent="0.25">
      <c r="A99" s="36" t="s">
        <v>563</v>
      </c>
    </row>
    <row r="100" spans="1:1" x14ac:dyDescent="0.25">
      <c r="A100" s="36" t="s">
        <v>564</v>
      </c>
    </row>
    <row r="101" spans="1:1" x14ac:dyDescent="0.25">
      <c r="A101" s="36" t="s">
        <v>565</v>
      </c>
    </row>
    <row r="102" spans="1:1" x14ac:dyDescent="0.25">
      <c r="A102" s="36" t="s">
        <v>566</v>
      </c>
    </row>
  </sheetData>
  <mergeCells count="2">
    <mergeCell ref="A34:I34"/>
    <mergeCell ref="B45:I45"/>
  </mergeCells>
  <hyperlinks>
    <hyperlink ref="A66" r:id="rId1" xr:uid="{59637359-6090-42BF-B7AB-AD19028D5707}"/>
    <hyperlink ref="A75" r:id="rId2" xr:uid="{8F8BCF27-1936-4A6E-948A-D23ED585E99B}"/>
    <hyperlink ref="A82" r:id="rId3" xr:uid="{6B3E15EF-452D-4EA8-BEF5-2A5EDF716965}"/>
    <hyperlink ref="A88" r:id="rId4" xr:uid="{B4473759-5EE8-4B50-AF59-C556FEAA21E7}"/>
    <hyperlink ref="A92" r:id="rId5" xr:uid="{B53E0D02-720A-4C1B-B931-0F36D91988D2}"/>
    <hyperlink ref="A87" r:id="rId6" xr:uid="{3EE7686C-E7CF-48C2-955B-1B17BB677D85}"/>
    <hyperlink ref="A98" r:id="rId7" location="rela3-4594508" xr:uid="{B918BA6B-833D-4901-BDDA-BD37A7997D56}"/>
    <hyperlink ref="A99" r:id="rId8" xr:uid="{37388387-5D71-4DB2-8B86-4F504BA4E76B}"/>
    <hyperlink ref="A100" r:id="rId9" xr:uid="{879D2093-26CC-4B0F-99F6-2D6F5EA3FF52}"/>
    <hyperlink ref="A101" r:id="rId10" xr:uid="{63BF3244-ED5E-4CDC-AF94-ADD7C6E5F8FF}"/>
    <hyperlink ref="A102" r:id="rId11" xr:uid="{13A4CDDA-D9E8-45A4-A8EE-80A6C6CCDE6C}"/>
  </hyperlinks>
  <pageMargins left="0.7" right="0.7" top="0.75" bottom="0.75" header="0.3" footer="0.3"/>
  <pageSetup orientation="portrait"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81FF9-584B-49CD-B2BF-C8BE2833E41A}">
  <dimension ref="A1:T50"/>
  <sheetViews>
    <sheetView topLeftCell="A19" workbookViewId="0">
      <selection activeCell="B25" sqref="B25"/>
    </sheetView>
  </sheetViews>
  <sheetFormatPr defaultRowHeight="15" x14ac:dyDescent="0.25"/>
  <cols>
    <col min="1" max="1" width="39.42578125" bestFit="1" customWidth="1"/>
  </cols>
  <sheetData>
    <row r="1" spans="1:9" x14ac:dyDescent="0.25">
      <c r="A1" s="37" t="s">
        <v>135</v>
      </c>
      <c r="B1" s="37"/>
      <c r="C1" s="37"/>
      <c r="D1" s="37"/>
      <c r="E1" s="37"/>
      <c r="F1" s="37"/>
      <c r="G1" s="37"/>
      <c r="H1" s="37"/>
      <c r="I1" s="37"/>
    </row>
    <row r="2" spans="1:9" x14ac:dyDescent="0.25">
      <c r="A2" s="1" t="s">
        <v>1</v>
      </c>
      <c r="B2" s="2">
        <v>43160</v>
      </c>
      <c r="C2" s="2">
        <v>42795</v>
      </c>
      <c r="D2" s="2">
        <v>42430</v>
      </c>
      <c r="E2" s="2">
        <v>42064</v>
      </c>
      <c r="F2" s="2">
        <v>41699</v>
      </c>
      <c r="G2" s="2">
        <v>41334</v>
      </c>
      <c r="H2" s="2">
        <v>40969</v>
      </c>
    </row>
    <row r="3" spans="1:9" x14ac:dyDescent="0.25">
      <c r="B3" s="3"/>
      <c r="C3" s="3"/>
      <c r="D3" s="3"/>
      <c r="E3" s="3"/>
      <c r="F3" s="3"/>
      <c r="G3" s="3"/>
      <c r="H3" s="3"/>
    </row>
    <row r="4" spans="1:9" x14ac:dyDescent="0.25">
      <c r="A4" t="s">
        <v>103</v>
      </c>
      <c r="B4" s="3">
        <v>12</v>
      </c>
      <c r="C4" s="3">
        <v>12</v>
      </c>
      <c r="D4" s="3">
        <v>12</v>
      </c>
      <c r="E4" s="3">
        <v>12</v>
      </c>
      <c r="F4" s="3">
        <v>12</v>
      </c>
      <c r="G4" s="3">
        <v>12</v>
      </c>
      <c r="H4" s="3">
        <v>12</v>
      </c>
    </row>
    <row r="5" spans="1:9" x14ac:dyDescent="0.25">
      <c r="A5" t="s">
        <v>104</v>
      </c>
      <c r="B5" s="3"/>
      <c r="C5" s="3"/>
      <c r="D5" s="3"/>
      <c r="E5" s="3"/>
      <c r="F5" s="3"/>
      <c r="G5" s="3"/>
      <c r="H5" s="3"/>
    </row>
    <row r="6" spans="1:9" x14ac:dyDescent="0.25">
      <c r="A6" t="s">
        <v>3</v>
      </c>
      <c r="B6" s="3">
        <v>5833.3729999999996</v>
      </c>
      <c r="C6" s="3">
        <v>4387.1970000000001</v>
      </c>
      <c r="D6" s="3">
        <v>3836.2215999999999</v>
      </c>
      <c r="E6" s="3">
        <v>3550.6280000000002</v>
      </c>
      <c r="F6" s="3">
        <v>3097.6559999999999</v>
      </c>
      <c r="G6" s="3">
        <v>2643.6860000000001</v>
      </c>
      <c r="H6" s="3">
        <v>2405.5309999999999</v>
      </c>
    </row>
    <row r="7" spans="1:9" x14ac:dyDescent="0.25">
      <c r="A7" t="s">
        <v>105</v>
      </c>
      <c r="B7" s="3"/>
      <c r="C7" s="3"/>
      <c r="D7" s="3"/>
      <c r="E7" s="3"/>
      <c r="F7" s="3"/>
      <c r="G7" s="3"/>
      <c r="H7" s="3"/>
    </row>
    <row r="8" spans="1:9" x14ac:dyDescent="0.25">
      <c r="A8" t="s">
        <v>106</v>
      </c>
      <c r="B8" s="3"/>
      <c r="C8" s="3"/>
      <c r="D8" s="3"/>
      <c r="E8" s="3"/>
      <c r="F8" s="3"/>
      <c r="G8" s="3"/>
      <c r="H8" s="3"/>
    </row>
    <row r="9" spans="1:9" x14ac:dyDescent="0.25">
      <c r="A9" t="s">
        <v>107</v>
      </c>
      <c r="B9" s="3"/>
      <c r="C9" s="3"/>
      <c r="D9" s="3"/>
      <c r="E9" s="3"/>
      <c r="F9" s="3"/>
      <c r="G9" s="3"/>
      <c r="H9" s="3"/>
    </row>
    <row r="10" spans="1:9" x14ac:dyDescent="0.25">
      <c r="A10" t="s">
        <v>108</v>
      </c>
      <c r="B10" s="3">
        <v>5833.3729999999996</v>
      </c>
      <c r="C10" s="3">
        <v>4387.1970000000001</v>
      </c>
      <c r="D10" s="3">
        <v>3836.2215999999999</v>
      </c>
      <c r="E10" s="3">
        <v>3550.6280000000002</v>
      </c>
      <c r="F10" s="3">
        <v>3097.6559999999999</v>
      </c>
      <c r="G10" s="3">
        <v>2643.6860000000001</v>
      </c>
      <c r="H10" s="3">
        <v>2405.5309999999999</v>
      </c>
    </row>
    <row r="11" spans="1:9" x14ac:dyDescent="0.25">
      <c r="A11" t="s">
        <v>109</v>
      </c>
      <c r="B11" s="3"/>
      <c r="C11" s="3"/>
      <c r="D11" s="3"/>
      <c r="E11" s="3"/>
      <c r="F11" s="3"/>
      <c r="G11" s="3"/>
      <c r="H11" s="3"/>
    </row>
    <row r="12" spans="1:9" x14ac:dyDescent="0.25">
      <c r="A12" t="s">
        <v>110</v>
      </c>
      <c r="B12" s="3">
        <v>10.298999999999999</v>
      </c>
      <c r="C12" s="3">
        <v>-2.15</v>
      </c>
      <c r="D12" s="3">
        <v>-0.1013</v>
      </c>
      <c r="E12" s="3">
        <v>-0.39200000000000002</v>
      </c>
      <c r="F12" s="3">
        <v>7.6999999999999999E-2</v>
      </c>
      <c r="G12" s="3">
        <v>-0.23400000000000001</v>
      </c>
      <c r="H12" s="3">
        <v>-5.5E-2</v>
      </c>
    </row>
    <row r="13" spans="1:9" x14ac:dyDescent="0.25">
      <c r="A13" t="s">
        <v>111</v>
      </c>
      <c r="B13" s="3">
        <v>25.977999999999998</v>
      </c>
      <c r="C13" s="3">
        <v>18.437000000000001</v>
      </c>
      <c r="D13" s="3">
        <v>10.707800000000001</v>
      </c>
      <c r="E13" s="3">
        <v>12.741</v>
      </c>
      <c r="F13" s="3">
        <v>3.3240000000000003</v>
      </c>
      <c r="G13" s="3">
        <v>3.3450000000000002</v>
      </c>
      <c r="H13" s="3">
        <v>1.6020000000000001</v>
      </c>
    </row>
    <row r="14" spans="1:9" x14ac:dyDescent="0.25">
      <c r="A14" t="s">
        <v>112</v>
      </c>
      <c r="B14" s="3"/>
      <c r="C14" s="3"/>
      <c r="D14" s="3">
        <v>28.3644</v>
      </c>
      <c r="E14" s="3">
        <v>28.125</v>
      </c>
      <c r="F14" s="3">
        <v>17.731000000000002</v>
      </c>
      <c r="G14" s="3">
        <v>11.816000000000001</v>
      </c>
      <c r="H14" s="3">
        <v>2.2290000000000001</v>
      </c>
    </row>
    <row r="15" spans="1:9" x14ac:dyDescent="0.25">
      <c r="A15" t="s">
        <v>113</v>
      </c>
      <c r="B15" s="3">
        <v>4766.018</v>
      </c>
      <c r="C15" s="3">
        <v>3703.0329999999999</v>
      </c>
      <c r="D15" s="3">
        <v>3144.6253999999999</v>
      </c>
      <c r="E15" s="3">
        <v>2892.0149999999999</v>
      </c>
      <c r="F15" s="3">
        <v>2538.3470000000002</v>
      </c>
      <c r="G15" s="3">
        <v>2159.4989999999998</v>
      </c>
      <c r="H15" s="3">
        <v>1902.2360000000001</v>
      </c>
    </row>
    <row r="16" spans="1:9" x14ac:dyDescent="0.25">
      <c r="A16" t="s">
        <v>114</v>
      </c>
      <c r="B16" s="3">
        <v>24.475999999999999</v>
      </c>
      <c r="C16" s="3">
        <v>17.783000000000001</v>
      </c>
      <c r="D16" s="3">
        <v>271.65899999999999</v>
      </c>
      <c r="E16" s="3">
        <v>233.83699999999999</v>
      </c>
      <c r="F16" s="3">
        <v>197.11600000000001</v>
      </c>
      <c r="G16" s="3">
        <v>162.68700000000001</v>
      </c>
      <c r="H16" s="3">
        <v>169.858</v>
      </c>
    </row>
    <row r="17" spans="1:8" x14ac:dyDescent="0.25">
      <c r="A17" t="s">
        <v>115</v>
      </c>
      <c r="B17" s="3">
        <v>682.83699999999999</v>
      </c>
      <c r="C17" s="3">
        <v>423.90800000000002</v>
      </c>
      <c r="D17" s="3">
        <v>154.4674</v>
      </c>
      <c r="E17" s="3">
        <v>189.63200000000001</v>
      </c>
      <c r="F17" s="3">
        <v>159.797</v>
      </c>
      <c r="G17" s="3">
        <v>150.99299999999999</v>
      </c>
      <c r="H17" s="3">
        <v>136.83699999999999</v>
      </c>
    </row>
    <row r="18" spans="1:8" x14ac:dyDescent="0.25">
      <c r="A18" t="s">
        <v>116</v>
      </c>
      <c r="B18" s="3">
        <v>4.7629999999999999</v>
      </c>
      <c r="C18" s="3">
        <v>3.4079999999999999</v>
      </c>
      <c r="D18" s="3">
        <v>40.063299999999998</v>
      </c>
      <c r="E18" s="3">
        <v>8.2260000000000009</v>
      </c>
      <c r="F18" s="3">
        <v>11.282999999999999</v>
      </c>
      <c r="G18" s="3">
        <v>9.2620000000000005</v>
      </c>
      <c r="H18" s="3">
        <v>3.899</v>
      </c>
    </row>
    <row r="19" spans="1:8" x14ac:dyDescent="0.25">
      <c r="A19" t="s">
        <v>117</v>
      </c>
      <c r="B19" s="3">
        <v>7.016</v>
      </c>
      <c r="C19" s="3">
        <v>4.43</v>
      </c>
      <c r="D19" s="3">
        <v>55.006</v>
      </c>
      <c r="E19" s="3">
        <v>27.106999999999999</v>
      </c>
      <c r="F19" s="3">
        <v>24.294</v>
      </c>
      <c r="G19" s="3">
        <v>22.684000000000001</v>
      </c>
      <c r="H19" s="3">
        <v>23.603999999999999</v>
      </c>
    </row>
    <row r="20" spans="1:8" x14ac:dyDescent="0.25">
      <c r="A20" t="s">
        <v>118</v>
      </c>
      <c r="B20" s="3"/>
      <c r="C20" s="3"/>
      <c r="D20" s="3"/>
      <c r="E20" s="3"/>
      <c r="F20" s="3"/>
      <c r="G20" s="3"/>
      <c r="H20" s="3"/>
    </row>
    <row r="21" spans="1:8" x14ac:dyDescent="0.25">
      <c r="A21" t="s">
        <v>5</v>
      </c>
      <c r="B21" s="3">
        <v>5521.3869999999997</v>
      </c>
      <c r="C21" s="3">
        <v>4168.8490000000002</v>
      </c>
      <c r="D21" s="3">
        <v>3704.7919999999999</v>
      </c>
      <c r="E21" s="3">
        <v>3391.2910000000002</v>
      </c>
      <c r="F21" s="3">
        <v>2951.9690000000001</v>
      </c>
      <c r="G21" s="3">
        <v>2520.0520000000001</v>
      </c>
      <c r="H21" s="3">
        <v>2240.21</v>
      </c>
    </row>
    <row r="22" spans="1:8" x14ac:dyDescent="0.25">
      <c r="A22" t="s">
        <v>119</v>
      </c>
      <c r="B22" s="3">
        <v>311.98600000000005</v>
      </c>
      <c r="C22" s="3">
        <v>218.34800000000033</v>
      </c>
      <c r="D22" s="3">
        <v>131.42959999999999</v>
      </c>
      <c r="E22" s="3">
        <v>159.33699999999953</v>
      </c>
      <c r="F22" s="3">
        <v>145.68700000000027</v>
      </c>
      <c r="G22" s="3">
        <v>123.63400000000003</v>
      </c>
      <c r="H22" s="3">
        <v>165.32100000000028</v>
      </c>
    </row>
    <row r="23" spans="1:8" x14ac:dyDescent="0.25">
      <c r="A23" t="s">
        <v>120</v>
      </c>
      <c r="B23" s="3">
        <v>36.543999999999997</v>
      </c>
      <c r="C23" s="3">
        <v>10.689</v>
      </c>
      <c r="D23" s="3">
        <v>13.997</v>
      </c>
      <c r="E23" s="3">
        <v>15.452</v>
      </c>
      <c r="F23" s="3">
        <v>13.044</v>
      </c>
      <c r="G23" s="3">
        <v>15.911</v>
      </c>
      <c r="H23" s="3">
        <v>10.58</v>
      </c>
    </row>
    <row r="24" spans="1:8" x14ac:dyDescent="0.25">
      <c r="A24" t="s">
        <v>121</v>
      </c>
      <c r="B24" s="3">
        <v>348.53</v>
      </c>
      <c r="C24" s="3">
        <v>229.03700000000001</v>
      </c>
      <c r="D24" s="3">
        <v>145.42660000000001</v>
      </c>
      <c r="E24" s="3">
        <v>174.78899999999999</v>
      </c>
      <c r="F24" s="3">
        <v>158.73099999999999</v>
      </c>
      <c r="G24" s="3">
        <v>139.54499999999999</v>
      </c>
      <c r="H24" s="3">
        <v>175.90100000000001</v>
      </c>
    </row>
    <row r="25" spans="1:8" x14ac:dyDescent="0.25">
      <c r="A25" t="s">
        <v>122</v>
      </c>
      <c r="B25" s="3">
        <v>92.507000000000005</v>
      </c>
      <c r="C25" s="3">
        <v>76.69</v>
      </c>
      <c r="D25" s="3">
        <v>52.311199999999999</v>
      </c>
      <c r="E25" s="3">
        <v>47.741</v>
      </c>
      <c r="F25" s="3">
        <v>25.606000000000002</v>
      </c>
      <c r="G25" s="3">
        <v>31.065000000000001</v>
      </c>
      <c r="H25" s="3">
        <v>31.349</v>
      </c>
    </row>
    <row r="26" spans="1:8" x14ac:dyDescent="0.25">
      <c r="A26" t="s">
        <v>123</v>
      </c>
      <c r="B26" s="3">
        <v>256.02300000000002</v>
      </c>
      <c r="C26" s="3">
        <v>152.34700000000001</v>
      </c>
      <c r="D26" s="3">
        <v>93.115399999999994</v>
      </c>
      <c r="E26" s="3">
        <v>127.048</v>
      </c>
      <c r="F26" s="3">
        <v>133.125</v>
      </c>
      <c r="G26" s="3">
        <v>108.48</v>
      </c>
      <c r="H26" s="3">
        <v>144.55199999999999</v>
      </c>
    </row>
    <row r="27" spans="1:8" x14ac:dyDescent="0.25">
      <c r="A27" t="s">
        <v>124</v>
      </c>
      <c r="B27" s="3">
        <v>55.972999999999999</v>
      </c>
      <c r="C27" s="3">
        <v>35.82</v>
      </c>
      <c r="D27" s="3">
        <v>43.156999999999996</v>
      </c>
      <c r="E27" s="3">
        <v>45.436</v>
      </c>
      <c r="F27" s="3">
        <v>30.524000000000001</v>
      </c>
      <c r="G27" s="3">
        <v>25.53</v>
      </c>
      <c r="H27" s="3">
        <v>21.088000000000001</v>
      </c>
    </row>
    <row r="28" spans="1:8" x14ac:dyDescent="0.25">
      <c r="A28" t="s">
        <v>125</v>
      </c>
      <c r="B28" s="3">
        <v>200.05</v>
      </c>
      <c r="C28" s="3">
        <v>116.527</v>
      </c>
      <c r="D28" s="3">
        <v>49.958399999999997</v>
      </c>
      <c r="E28" s="3">
        <v>81.611999999999995</v>
      </c>
      <c r="F28" s="3">
        <v>102.601</v>
      </c>
      <c r="G28" s="3">
        <v>82.95</v>
      </c>
      <c r="H28" s="3">
        <v>123.464</v>
      </c>
    </row>
    <row r="29" spans="1:8" x14ac:dyDescent="0.25">
      <c r="A29" t="s">
        <v>126</v>
      </c>
      <c r="B29" s="3">
        <v>-0.83299999999999996</v>
      </c>
      <c r="C29" s="3"/>
      <c r="D29" s="3"/>
      <c r="E29" s="3"/>
      <c r="F29" s="3"/>
      <c r="G29" s="3"/>
      <c r="H29" s="3"/>
    </row>
    <row r="30" spans="1:8" x14ac:dyDescent="0.25">
      <c r="A30" t="s">
        <v>127</v>
      </c>
      <c r="B30" s="3">
        <v>199.21700000000001</v>
      </c>
      <c r="C30" s="3">
        <v>116.527</v>
      </c>
      <c r="D30" s="3">
        <v>49.958399999999997</v>
      </c>
      <c r="E30" s="3">
        <v>81.611999999999995</v>
      </c>
      <c r="F30" s="3">
        <v>102.601</v>
      </c>
      <c r="G30" s="3">
        <v>82.95</v>
      </c>
      <c r="H30" s="3">
        <v>123.464</v>
      </c>
    </row>
    <row r="31" spans="1:8" x14ac:dyDescent="0.25">
      <c r="A31" t="s">
        <v>128</v>
      </c>
      <c r="B31" s="3">
        <v>24.402999999999999</v>
      </c>
      <c r="C31" s="3">
        <v>0.77100000000000002</v>
      </c>
      <c r="D31" s="3">
        <v>19.401199999999999</v>
      </c>
      <c r="E31" s="3">
        <v>33.100999999999999</v>
      </c>
      <c r="F31" s="3">
        <v>37.036999999999999</v>
      </c>
      <c r="G31" s="3">
        <v>28.585000000000001</v>
      </c>
      <c r="H31" s="3">
        <v>37.380000000000003</v>
      </c>
    </row>
    <row r="32" spans="1:8" x14ac:dyDescent="0.25">
      <c r="A32" t="s">
        <v>129</v>
      </c>
      <c r="B32" s="3">
        <v>174.81399999999999</v>
      </c>
      <c r="C32" s="3">
        <v>115.756</v>
      </c>
      <c r="D32" s="3">
        <v>30.557200000000002</v>
      </c>
      <c r="E32" s="3">
        <v>48.511000000000003</v>
      </c>
      <c r="F32" s="3">
        <v>65.563999999999993</v>
      </c>
      <c r="G32" s="3">
        <v>54.365000000000002</v>
      </c>
      <c r="H32" s="3">
        <v>86.084000000000003</v>
      </c>
    </row>
    <row r="33" spans="1:20" x14ac:dyDescent="0.25">
      <c r="A33" t="s">
        <v>130</v>
      </c>
      <c r="B33" s="3"/>
      <c r="C33" s="3"/>
      <c r="D33" s="3"/>
      <c r="E33" s="3"/>
      <c r="F33" s="3"/>
      <c r="G33" s="3"/>
      <c r="H33" s="3"/>
    </row>
    <row r="34" spans="1:20" x14ac:dyDescent="0.25">
      <c r="A34" t="s">
        <v>57</v>
      </c>
      <c r="B34" s="3">
        <v>-0.98399999999999999</v>
      </c>
      <c r="C34" s="3">
        <v>2.141</v>
      </c>
      <c r="D34" s="3">
        <v>1.9785999999999999</v>
      </c>
      <c r="E34" s="3">
        <v>14.198</v>
      </c>
      <c r="F34" s="3">
        <v>3.2270000000000003</v>
      </c>
      <c r="G34" s="3">
        <v>2.7970000000000002</v>
      </c>
      <c r="H34" s="3">
        <v>-0.16900000000000001</v>
      </c>
    </row>
    <row r="35" spans="1:20" x14ac:dyDescent="0.25">
      <c r="A35" t="s">
        <v>136</v>
      </c>
      <c r="B35" s="3">
        <v>-11.786</v>
      </c>
      <c r="C35" s="3">
        <v>-6.0460000000000003</v>
      </c>
      <c r="D35" s="3">
        <v>10.748900000000001</v>
      </c>
      <c r="E35" s="3"/>
      <c r="F35" s="3"/>
      <c r="G35" s="3"/>
      <c r="H35" s="3"/>
    </row>
    <row r="36" spans="1:20" x14ac:dyDescent="0.25">
      <c r="A36" t="s">
        <v>137</v>
      </c>
      <c r="B36" s="3"/>
      <c r="C36" s="3"/>
      <c r="D36" s="3"/>
      <c r="E36" s="3"/>
      <c r="F36" s="3"/>
      <c r="G36" s="3"/>
      <c r="H36" s="3"/>
    </row>
    <row r="37" spans="1:20" x14ac:dyDescent="0.25">
      <c r="A37" t="s">
        <v>138</v>
      </c>
      <c r="B37" s="3">
        <v>162.04400000000001</v>
      </c>
      <c r="C37" s="3">
        <v>111.851</v>
      </c>
      <c r="D37" s="3">
        <v>43.284700000000001</v>
      </c>
      <c r="E37" s="3">
        <v>62.709000000000003</v>
      </c>
      <c r="F37" s="3">
        <v>68.790999999999997</v>
      </c>
      <c r="G37" s="3">
        <v>57.161999999999999</v>
      </c>
      <c r="H37" s="3">
        <v>85.915000000000006</v>
      </c>
    </row>
    <row r="38" spans="1:20" x14ac:dyDescent="0.25">
      <c r="A38" t="s">
        <v>131</v>
      </c>
      <c r="B38" s="3"/>
      <c r="C38" s="3"/>
      <c r="D38" s="3">
        <v>2.8864999999999998</v>
      </c>
      <c r="E38" s="3"/>
      <c r="F38" s="3">
        <v>2.835</v>
      </c>
      <c r="G38" s="3"/>
      <c r="H38" s="3">
        <v>2E-3</v>
      </c>
    </row>
    <row r="39" spans="1:20" x14ac:dyDescent="0.25">
      <c r="A39" t="s">
        <v>132</v>
      </c>
      <c r="B39" s="3">
        <v>430.822</v>
      </c>
      <c r="C39" s="3">
        <v>321.036</v>
      </c>
      <c r="D39" s="3">
        <v>270.29360000000003</v>
      </c>
      <c r="E39" s="3">
        <v>292.988</v>
      </c>
      <c r="F39" s="3">
        <v>243.971</v>
      </c>
      <c r="G39" s="3">
        <v>201.834</v>
      </c>
      <c r="H39" s="3">
        <v>118.688</v>
      </c>
    </row>
    <row r="40" spans="1:20" x14ac:dyDescent="0.25">
      <c r="A40" t="s">
        <v>133</v>
      </c>
      <c r="B40" s="3">
        <v>592.86599999999999</v>
      </c>
      <c r="C40" s="3">
        <v>432.887</v>
      </c>
      <c r="D40" s="3">
        <v>316.46480000000003</v>
      </c>
      <c r="E40" s="3">
        <v>355.697</v>
      </c>
      <c r="F40" s="3">
        <v>315.59699999999998</v>
      </c>
      <c r="G40" s="3">
        <v>258.99599999999998</v>
      </c>
      <c r="H40" s="3">
        <v>204.60499999999999</v>
      </c>
    </row>
    <row r="41" spans="1:20" x14ac:dyDescent="0.25">
      <c r="A41" t="s">
        <v>45</v>
      </c>
      <c r="B41" s="3">
        <v>35</v>
      </c>
      <c r="C41" s="3"/>
      <c r="D41" s="3">
        <v>436.14</v>
      </c>
      <c r="E41" s="3">
        <v>260</v>
      </c>
      <c r="F41" s="3">
        <v>351.38</v>
      </c>
      <c r="G41" s="3">
        <v>195.07</v>
      </c>
      <c r="H41" s="3">
        <v>44.73</v>
      </c>
    </row>
    <row r="42" spans="1:20" x14ac:dyDescent="0.25">
      <c r="A42" t="s">
        <v>134</v>
      </c>
      <c r="B42" s="3">
        <v>22.1419982509838</v>
      </c>
      <c r="C42" s="3">
        <v>16.280366213993599</v>
      </c>
      <c r="D42" s="3">
        <v>69.811780265152706</v>
      </c>
      <c r="E42" s="3">
        <v>101.553036437247</v>
      </c>
      <c r="F42" s="3">
        <v>111.402429149798</v>
      </c>
      <c r="G42" s="3">
        <v>107.24577861163201</v>
      </c>
      <c r="H42" s="3"/>
    </row>
    <row r="43" spans="1:20" x14ac:dyDescent="0.25">
      <c r="A43" t="s">
        <v>42</v>
      </c>
      <c r="B43" s="3">
        <v>22.141999999999999</v>
      </c>
      <c r="C43" s="3">
        <v>16.2804</v>
      </c>
      <c r="D43" s="3">
        <v>69.811780265152706</v>
      </c>
      <c r="E43" s="3">
        <v>101.553036437247</v>
      </c>
      <c r="F43" s="3">
        <v>111.402429149798</v>
      </c>
      <c r="G43" s="3">
        <v>107.24577861163201</v>
      </c>
      <c r="H43" s="3">
        <v>0</v>
      </c>
    </row>
    <row r="45" spans="1:20" x14ac:dyDescent="0.25">
      <c r="A45" s="38" t="s">
        <v>49</v>
      </c>
      <c r="B45" s="38"/>
      <c r="C45" s="38"/>
      <c r="D45" s="38"/>
      <c r="E45" s="38"/>
      <c r="F45" s="38"/>
      <c r="G45" s="38"/>
      <c r="H45" s="38"/>
      <c r="I45" s="38"/>
      <c r="J45" s="38"/>
      <c r="K45" s="38"/>
      <c r="L45" s="38"/>
      <c r="M45" s="38"/>
      <c r="N45" s="38"/>
      <c r="O45" s="38"/>
      <c r="P45" s="38"/>
      <c r="Q45" s="38"/>
      <c r="R45" s="38"/>
      <c r="S45" s="38"/>
      <c r="T45" s="38"/>
    </row>
    <row r="46" spans="1:20" x14ac:dyDescent="0.25">
      <c r="A46" s="38"/>
      <c r="B46" s="38"/>
      <c r="C46" s="38"/>
      <c r="D46" s="38"/>
      <c r="E46" s="38"/>
      <c r="F46" s="38"/>
      <c r="G46" s="38"/>
      <c r="H46" s="38"/>
      <c r="I46" s="38"/>
      <c r="J46" s="38"/>
      <c r="K46" s="38"/>
      <c r="L46" s="38"/>
      <c r="M46" s="38"/>
      <c r="N46" s="38"/>
      <c r="O46" s="38"/>
      <c r="P46" s="38"/>
      <c r="Q46" s="38"/>
      <c r="R46" s="38"/>
      <c r="S46" s="38"/>
      <c r="T46" s="38"/>
    </row>
    <row r="47" spans="1:20" x14ac:dyDescent="0.25">
      <c r="A47" s="38"/>
      <c r="B47" s="38"/>
      <c r="C47" s="38"/>
      <c r="D47" s="38"/>
      <c r="E47" s="38"/>
      <c r="F47" s="38"/>
      <c r="G47" s="38"/>
      <c r="H47" s="38"/>
      <c r="I47" s="38"/>
      <c r="J47" s="38"/>
      <c r="K47" s="38"/>
      <c r="L47" s="38"/>
      <c r="M47" s="38"/>
      <c r="N47" s="38"/>
      <c r="O47" s="38"/>
      <c r="P47" s="38"/>
      <c r="Q47" s="38"/>
      <c r="R47" s="38"/>
      <c r="S47" s="38"/>
      <c r="T47" s="38"/>
    </row>
    <row r="48" spans="1:20" x14ac:dyDescent="0.25">
      <c r="A48" s="38"/>
      <c r="B48" s="38"/>
      <c r="C48" s="38"/>
      <c r="D48" s="38"/>
      <c r="E48" s="38"/>
      <c r="F48" s="38"/>
      <c r="G48" s="38"/>
      <c r="H48" s="38"/>
      <c r="I48" s="38"/>
      <c r="J48" s="38"/>
      <c r="K48" s="38"/>
      <c r="L48" s="38"/>
      <c r="M48" s="38"/>
      <c r="N48" s="38"/>
      <c r="O48" s="38"/>
      <c r="P48" s="38"/>
      <c r="Q48" s="38"/>
      <c r="R48" s="38"/>
      <c r="S48" s="38"/>
      <c r="T48" s="38"/>
    </row>
    <row r="49" spans="1:20" x14ac:dyDescent="0.25">
      <c r="A49" s="38"/>
      <c r="B49" s="38"/>
      <c r="C49" s="38"/>
      <c r="D49" s="38"/>
      <c r="E49" s="38"/>
      <c r="F49" s="38"/>
      <c r="G49" s="38"/>
      <c r="H49" s="38"/>
      <c r="I49" s="38"/>
      <c r="J49" s="38"/>
      <c r="K49" s="38"/>
      <c r="L49" s="38"/>
      <c r="M49" s="38"/>
      <c r="N49" s="38"/>
      <c r="O49" s="38"/>
      <c r="P49" s="38"/>
      <c r="Q49" s="38"/>
      <c r="R49" s="38"/>
      <c r="S49" s="38"/>
      <c r="T49" s="38"/>
    </row>
    <row r="50" spans="1:20" x14ac:dyDescent="0.25">
      <c r="A50" s="38"/>
      <c r="B50" s="38"/>
      <c r="C50" s="38"/>
      <c r="D50" s="38"/>
      <c r="E50" s="38"/>
      <c r="F50" s="38"/>
      <c r="G50" s="38"/>
      <c r="H50" s="38"/>
      <c r="I50" s="38"/>
      <c r="J50" s="38"/>
      <c r="K50" s="38"/>
      <c r="L50" s="38"/>
      <c r="M50" s="38"/>
      <c r="N50" s="38"/>
      <c r="O50" s="38"/>
      <c r="P50" s="38"/>
      <c r="Q50" s="38"/>
      <c r="R50" s="38"/>
      <c r="S50" s="38"/>
      <c r="T50" s="38"/>
    </row>
  </sheetData>
  <mergeCells count="2">
    <mergeCell ref="A1:I1"/>
    <mergeCell ref="A45:T5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51CBC-350C-44F6-B59F-2FF879DEAF2A}">
  <dimension ref="A1:X28"/>
  <sheetViews>
    <sheetView workbookViewId="0">
      <selection activeCell="B12" sqref="B12"/>
    </sheetView>
  </sheetViews>
  <sheetFormatPr defaultRowHeight="15" x14ac:dyDescent="0.25"/>
  <cols>
    <col min="1" max="1" width="58.85546875" bestFit="1" customWidth="1"/>
  </cols>
  <sheetData>
    <row r="1" spans="1:12" x14ac:dyDescent="0.25">
      <c r="A1" s="37" t="s">
        <v>139</v>
      </c>
      <c r="B1" s="37"/>
      <c r="C1" s="37"/>
      <c r="D1" s="37"/>
      <c r="E1" s="37"/>
      <c r="F1" s="37"/>
      <c r="G1" s="37"/>
      <c r="H1" s="37"/>
      <c r="I1" s="37"/>
    </row>
    <row r="2" spans="1:12" x14ac:dyDescent="0.25">
      <c r="A2" s="1" t="s">
        <v>1</v>
      </c>
      <c r="B2" s="2">
        <v>43160</v>
      </c>
      <c r="C2" s="2">
        <v>42795</v>
      </c>
      <c r="D2" s="2">
        <v>42430</v>
      </c>
      <c r="E2" s="2">
        <v>42064</v>
      </c>
      <c r="F2" s="2">
        <v>41699</v>
      </c>
      <c r="G2" s="2">
        <v>41334</v>
      </c>
      <c r="H2" s="2">
        <v>40969</v>
      </c>
      <c r="I2" s="2">
        <v>40603</v>
      </c>
      <c r="J2" s="2">
        <v>40238</v>
      </c>
      <c r="K2" s="2">
        <v>39873</v>
      </c>
      <c r="L2" s="2">
        <v>39508</v>
      </c>
    </row>
    <row r="3" spans="1:12" x14ac:dyDescent="0.25">
      <c r="B3" s="3"/>
      <c r="C3" s="3"/>
      <c r="D3" s="3"/>
      <c r="E3" s="3"/>
      <c r="F3" s="3"/>
      <c r="G3" s="3"/>
      <c r="H3" s="3"/>
      <c r="I3" s="3"/>
      <c r="J3" s="3"/>
      <c r="K3" s="3"/>
      <c r="L3" s="3"/>
    </row>
    <row r="4" spans="1:12" x14ac:dyDescent="0.25">
      <c r="A4" t="s">
        <v>127</v>
      </c>
      <c r="B4" s="3">
        <v>77.278000000000006</v>
      </c>
      <c r="C4" s="3">
        <v>29.41</v>
      </c>
      <c r="D4" s="3">
        <v>16.4726</v>
      </c>
      <c r="E4" s="3">
        <v>30.411999999999999</v>
      </c>
      <c r="F4" s="3">
        <v>46.96</v>
      </c>
      <c r="G4" s="3">
        <v>40.317999999999998</v>
      </c>
      <c r="H4" s="3">
        <v>16.748000000000001</v>
      </c>
      <c r="I4" s="3">
        <v>21.753499999999999</v>
      </c>
      <c r="J4" s="3">
        <v>8.6847817000000003</v>
      </c>
      <c r="K4" s="3">
        <v>8.2600911000000004</v>
      </c>
      <c r="L4" s="3">
        <v>9.6651773999999993</v>
      </c>
    </row>
    <row r="5" spans="1:12" x14ac:dyDescent="0.25">
      <c r="A5" t="s">
        <v>140</v>
      </c>
      <c r="B5" s="3">
        <v>74.813999999999993</v>
      </c>
      <c r="C5" s="3">
        <v>73.908000000000001</v>
      </c>
      <c r="D5" s="3">
        <v>46.201599999999999</v>
      </c>
      <c r="E5" s="3">
        <v>45.972999999999999</v>
      </c>
      <c r="F5" s="3">
        <v>21.734000000000002</v>
      </c>
      <c r="G5" s="3">
        <v>16.001000000000001</v>
      </c>
      <c r="H5" s="3">
        <v>30.434000000000001</v>
      </c>
      <c r="I5" s="3">
        <v>21.7837</v>
      </c>
      <c r="J5" s="3">
        <v>35.330059200000001</v>
      </c>
      <c r="K5" s="3">
        <v>15.702205599999999</v>
      </c>
      <c r="L5" s="3">
        <v>8.7253813999999998</v>
      </c>
    </row>
    <row r="6" spans="1:12" x14ac:dyDescent="0.25">
      <c r="A6" t="s">
        <v>141</v>
      </c>
      <c r="B6" s="3">
        <v>-95.507000000000005</v>
      </c>
      <c r="C6" s="3">
        <v>-60.557000000000002</v>
      </c>
      <c r="D6" s="3">
        <v>-25.034400000000002</v>
      </c>
      <c r="E6" s="3">
        <v>-49.104999999999997</v>
      </c>
      <c r="F6" s="3">
        <v>-20.29</v>
      </c>
      <c r="G6" s="3">
        <v>-29.210999999999999</v>
      </c>
      <c r="H6" s="3">
        <v>-17.114000000000001</v>
      </c>
      <c r="I6" s="3">
        <v>-17.299900000000001</v>
      </c>
      <c r="J6" s="3">
        <v>-16.049393200000001</v>
      </c>
      <c r="K6" s="3">
        <v>1.4424402000000001</v>
      </c>
      <c r="L6" s="3">
        <v>-16.152255100000001</v>
      </c>
    </row>
    <row r="7" spans="1:12" x14ac:dyDescent="0.25">
      <c r="A7" t="s">
        <v>142</v>
      </c>
      <c r="B7" s="3">
        <v>56.585000000000001</v>
      </c>
      <c r="C7" s="3">
        <v>42.761000000000003</v>
      </c>
      <c r="D7" s="3">
        <v>37.639800000000001</v>
      </c>
      <c r="E7" s="3">
        <v>27.28</v>
      </c>
      <c r="F7" s="3">
        <v>48.404000000000003</v>
      </c>
      <c r="G7" s="3">
        <v>27.108000000000001</v>
      </c>
      <c r="H7" s="3">
        <v>30.068000000000001</v>
      </c>
      <c r="I7" s="3">
        <v>26.237300000000001</v>
      </c>
      <c r="J7" s="3">
        <v>27.965447699999999</v>
      </c>
      <c r="K7" s="3">
        <v>25.4047369</v>
      </c>
      <c r="L7" s="3">
        <v>2.2383036999999999</v>
      </c>
    </row>
    <row r="8" spans="1:12" x14ac:dyDescent="0.25">
      <c r="A8" t="s">
        <v>143</v>
      </c>
      <c r="B8" s="3"/>
      <c r="C8" s="3"/>
      <c r="D8" s="3"/>
      <c r="E8" s="3"/>
      <c r="F8" s="3"/>
      <c r="G8" s="3"/>
      <c r="H8" s="3"/>
      <c r="I8" s="3"/>
      <c r="J8" s="3"/>
      <c r="K8" s="3"/>
      <c r="L8" s="3"/>
    </row>
    <row r="9" spans="1:12" x14ac:dyDescent="0.25">
      <c r="A9" t="s">
        <v>144</v>
      </c>
      <c r="B9" s="3">
        <v>-39.792999999999999</v>
      </c>
      <c r="C9" s="3">
        <v>-34.564999999999998</v>
      </c>
      <c r="D9" s="3">
        <v>-20.772099999999998</v>
      </c>
      <c r="E9" s="3">
        <v>-21.652000000000001</v>
      </c>
      <c r="F9" s="3">
        <v>-19.757000000000001</v>
      </c>
      <c r="G9" s="3">
        <v>-12.003</v>
      </c>
      <c r="H9" s="3">
        <v>-9.7720000000000002</v>
      </c>
      <c r="I9" s="3">
        <v>-6.9955999999999996</v>
      </c>
      <c r="J9" s="3">
        <v>-6.7198203999999997</v>
      </c>
      <c r="K9" s="3">
        <v>-5.4618713000000003</v>
      </c>
      <c r="L9" s="3">
        <v>-1.9873964</v>
      </c>
    </row>
    <row r="10" spans="1:12" x14ac:dyDescent="0.25">
      <c r="A10" t="s">
        <v>145</v>
      </c>
      <c r="B10" s="3"/>
      <c r="C10" s="3"/>
      <c r="D10" s="3"/>
      <c r="E10" s="3"/>
      <c r="F10" s="3"/>
      <c r="G10" s="3"/>
      <c r="H10" s="3"/>
      <c r="I10" s="3"/>
      <c r="J10" s="3"/>
      <c r="K10" s="3"/>
      <c r="L10" s="3"/>
    </row>
    <row r="11" spans="1:12" x14ac:dyDescent="0.25">
      <c r="A11" t="s">
        <v>146</v>
      </c>
      <c r="B11" s="3"/>
      <c r="C11" s="3"/>
      <c r="D11" s="3"/>
      <c r="E11" s="3"/>
      <c r="F11" s="3"/>
      <c r="G11" s="3"/>
      <c r="H11" s="3"/>
      <c r="I11" s="3"/>
      <c r="J11" s="3"/>
      <c r="K11" s="3"/>
      <c r="L11" s="3"/>
    </row>
    <row r="12" spans="1:12" x14ac:dyDescent="0.25">
      <c r="A12" t="s">
        <v>147</v>
      </c>
      <c r="B12" s="3">
        <v>16.792000000000002</v>
      </c>
      <c r="C12" s="3">
        <v>8.1959999999999997</v>
      </c>
      <c r="D12" s="3">
        <v>16.867699999999999</v>
      </c>
      <c r="E12" s="3">
        <v>5.6280000000000001</v>
      </c>
      <c r="F12" s="3">
        <v>28.646999999999998</v>
      </c>
      <c r="G12" s="3">
        <v>15.105</v>
      </c>
      <c r="H12" s="3">
        <v>20.295999999999999</v>
      </c>
      <c r="I12" s="3">
        <v>19.241700000000002</v>
      </c>
      <c r="J12" s="3">
        <v>21.245627299999999</v>
      </c>
      <c r="K12" s="3">
        <v>19.942865600000001</v>
      </c>
      <c r="L12" s="3">
        <v>0.2509073</v>
      </c>
    </row>
    <row r="13" spans="1:12" x14ac:dyDescent="0.25">
      <c r="A13" t="s">
        <v>148</v>
      </c>
      <c r="B13" s="3">
        <v>-0.495</v>
      </c>
      <c r="C13" s="3">
        <v>-237.934</v>
      </c>
      <c r="D13" s="3">
        <v>-22.091799999999999</v>
      </c>
      <c r="E13" s="3">
        <v>-4.133</v>
      </c>
      <c r="F13" s="3">
        <v>-14.95</v>
      </c>
      <c r="G13" s="3">
        <v>0.95399999999999996</v>
      </c>
      <c r="H13" s="3">
        <v>-22.951000000000001</v>
      </c>
      <c r="I13" s="3">
        <v>-19.6953</v>
      </c>
      <c r="J13" s="3">
        <v>-24.485455300000002</v>
      </c>
      <c r="K13" s="3">
        <v>-38.116801700000003</v>
      </c>
      <c r="L13" s="3">
        <v>-8.9042756000000001</v>
      </c>
    </row>
    <row r="14" spans="1:12" x14ac:dyDescent="0.25">
      <c r="A14" t="s">
        <v>149</v>
      </c>
      <c r="B14" s="3">
        <v>88.811999999999998</v>
      </c>
      <c r="C14" s="3">
        <v>236.422</v>
      </c>
      <c r="D14" s="3">
        <v>-11.7325</v>
      </c>
      <c r="E14" s="3">
        <v>-5.8390000000000004</v>
      </c>
      <c r="F14" s="3">
        <v>-1.3959999999999999</v>
      </c>
      <c r="G14" s="3">
        <v>-6.8289999999999997</v>
      </c>
      <c r="H14" s="3">
        <v>4.3239999999999998</v>
      </c>
      <c r="I14" s="3">
        <v>7.0853000000000002</v>
      </c>
      <c r="J14" s="3">
        <v>0.45536450000000001</v>
      </c>
      <c r="K14" s="3">
        <v>1.6232325999999999</v>
      </c>
      <c r="L14" s="3">
        <v>20.4222456</v>
      </c>
    </row>
    <row r="15" spans="1:12" x14ac:dyDescent="0.25">
      <c r="A15" t="s">
        <v>150</v>
      </c>
      <c r="B15" s="3">
        <v>105.10899999999999</v>
      </c>
      <c r="C15" s="3">
        <v>6.6840000000000002</v>
      </c>
      <c r="D15" s="3">
        <v>-16.956600000000002</v>
      </c>
      <c r="E15" s="3">
        <v>-4.3440000000000003</v>
      </c>
      <c r="F15" s="3">
        <v>12.301</v>
      </c>
      <c r="G15" s="3">
        <v>9.23</v>
      </c>
      <c r="H15" s="3">
        <v>1.6690000000000003</v>
      </c>
      <c r="I15" s="3">
        <v>6.6317000000000004</v>
      </c>
      <c r="J15" s="3">
        <v>-2.7844635000000002</v>
      </c>
      <c r="K15" s="3">
        <v>-16.550703500000001</v>
      </c>
      <c r="L15" s="3">
        <v>11.7688773</v>
      </c>
    </row>
    <row r="16" spans="1:12" x14ac:dyDescent="0.25">
      <c r="A16" t="s">
        <v>151</v>
      </c>
      <c r="B16" s="3">
        <v>-100.384</v>
      </c>
      <c r="C16" s="3">
        <v>-107.06700000000001</v>
      </c>
      <c r="D16" s="3">
        <v>38.842500000000001</v>
      </c>
      <c r="E16" s="3">
        <v>43.186</v>
      </c>
      <c r="F16" s="3">
        <v>30.885000000000002</v>
      </c>
      <c r="G16" s="3">
        <v>21.655000000000001</v>
      </c>
      <c r="H16" s="3">
        <v>19.986000000000001</v>
      </c>
      <c r="I16" s="3">
        <v>13.354200000000001</v>
      </c>
      <c r="J16" s="3">
        <v>-12.3750219</v>
      </c>
      <c r="K16" s="3">
        <v>4.1756814999999996</v>
      </c>
      <c r="L16" s="3">
        <v>-7.5931955999999996</v>
      </c>
    </row>
    <row r="17" spans="1:24" x14ac:dyDescent="0.25">
      <c r="A17" t="s">
        <v>152</v>
      </c>
      <c r="B17" s="3"/>
      <c r="C17" s="3"/>
      <c r="D17" s="3"/>
      <c r="E17" s="3"/>
      <c r="F17" s="3"/>
      <c r="G17" s="3"/>
      <c r="H17" s="3"/>
      <c r="I17" s="3"/>
      <c r="J17" s="3"/>
      <c r="K17" s="3"/>
      <c r="L17" s="3"/>
    </row>
    <row r="18" spans="1:24" x14ac:dyDescent="0.25">
      <c r="A18" t="s">
        <v>153</v>
      </c>
      <c r="B18" s="3"/>
      <c r="C18" s="3"/>
      <c r="D18" s="3"/>
      <c r="E18" s="3"/>
      <c r="F18" s="3"/>
      <c r="G18" s="3"/>
      <c r="H18" s="3"/>
      <c r="I18" s="3"/>
      <c r="J18" s="3"/>
      <c r="K18" s="3"/>
      <c r="L18" s="3"/>
    </row>
    <row r="19" spans="1:24" x14ac:dyDescent="0.25">
      <c r="A19" t="s">
        <v>154</v>
      </c>
      <c r="B19" s="3"/>
      <c r="C19" s="3"/>
      <c r="D19" s="3"/>
      <c r="E19" s="3"/>
      <c r="F19" s="3"/>
      <c r="G19" s="3"/>
      <c r="H19" s="3"/>
      <c r="I19" s="3"/>
      <c r="J19" s="3"/>
      <c r="K19" s="3"/>
      <c r="L19" s="3"/>
    </row>
    <row r="20" spans="1:24" x14ac:dyDescent="0.25">
      <c r="A20" t="s">
        <v>155</v>
      </c>
      <c r="B20" s="3"/>
      <c r="C20" s="3"/>
      <c r="D20" s="3"/>
      <c r="E20" s="3"/>
      <c r="F20" s="3"/>
      <c r="G20" s="3"/>
      <c r="H20" s="3"/>
      <c r="I20" s="3"/>
      <c r="J20" s="3"/>
      <c r="K20" s="3"/>
      <c r="L20" s="3"/>
    </row>
    <row r="21" spans="1:24" x14ac:dyDescent="0.25">
      <c r="A21" t="s">
        <v>156</v>
      </c>
      <c r="B21" s="3">
        <v>4.7249999999999996</v>
      </c>
      <c r="C21" s="3">
        <v>-100.383</v>
      </c>
      <c r="D21" s="3">
        <v>21.885899999999999</v>
      </c>
      <c r="E21" s="3">
        <v>38.841999999999999</v>
      </c>
      <c r="F21" s="3">
        <v>43.186</v>
      </c>
      <c r="G21" s="3">
        <v>30.885000000000002</v>
      </c>
      <c r="H21" s="3">
        <v>21.655000000000001</v>
      </c>
      <c r="I21" s="3">
        <v>19.985900000000001</v>
      </c>
      <c r="J21" s="3">
        <v>-15.159485399999999</v>
      </c>
      <c r="K21" s="3">
        <v>-12.375022</v>
      </c>
      <c r="L21" s="3">
        <v>4.1756817000000002</v>
      </c>
    </row>
    <row r="23" spans="1:24" x14ac:dyDescent="0.25">
      <c r="A23" s="38" t="s">
        <v>49</v>
      </c>
      <c r="B23" s="38"/>
      <c r="C23" s="38"/>
      <c r="D23" s="38"/>
      <c r="E23" s="38"/>
      <c r="F23" s="38"/>
      <c r="G23" s="38"/>
      <c r="H23" s="38"/>
      <c r="I23" s="38"/>
      <c r="J23" s="38"/>
      <c r="K23" s="38"/>
      <c r="L23" s="38"/>
      <c r="M23" s="38"/>
      <c r="N23" s="38"/>
      <c r="O23" s="38"/>
      <c r="P23" s="38"/>
      <c r="Q23" s="38"/>
      <c r="R23" s="38"/>
      <c r="S23" s="38"/>
      <c r="T23" s="38"/>
      <c r="U23" s="38"/>
      <c r="V23" s="38"/>
      <c r="W23" s="38"/>
      <c r="X23" s="38"/>
    </row>
    <row r="24" spans="1:24" x14ac:dyDescent="0.25">
      <c r="A24" s="38"/>
      <c r="B24" s="38"/>
      <c r="C24" s="38"/>
      <c r="D24" s="38"/>
      <c r="E24" s="38"/>
      <c r="F24" s="38"/>
      <c r="G24" s="38"/>
      <c r="H24" s="38"/>
      <c r="I24" s="38"/>
      <c r="J24" s="38"/>
      <c r="K24" s="38"/>
      <c r="L24" s="38"/>
      <c r="M24" s="38"/>
      <c r="N24" s="38"/>
      <c r="O24" s="38"/>
      <c r="P24" s="38"/>
      <c r="Q24" s="38"/>
      <c r="R24" s="38"/>
      <c r="S24" s="38"/>
      <c r="T24" s="38"/>
      <c r="U24" s="38"/>
      <c r="V24" s="38"/>
      <c r="W24" s="38"/>
      <c r="X24" s="38"/>
    </row>
    <row r="25" spans="1:24" x14ac:dyDescent="0.25">
      <c r="A25" s="38"/>
      <c r="B25" s="38"/>
      <c r="C25" s="38"/>
      <c r="D25" s="38"/>
      <c r="E25" s="38"/>
      <c r="F25" s="38"/>
      <c r="G25" s="38"/>
      <c r="H25" s="38"/>
      <c r="I25" s="38"/>
      <c r="J25" s="38"/>
      <c r="K25" s="38"/>
      <c r="L25" s="38"/>
      <c r="M25" s="38"/>
      <c r="N25" s="38"/>
      <c r="O25" s="38"/>
      <c r="P25" s="38"/>
      <c r="Q25" s="38"/>
      <c r="R25" s="38"/>
      <c r="S25" s="38"/>
      <c r="T25" s="38"/>
      <c r="U25" s="38"/>
      <c r="V25" s="38"/>
      <c r="W25" s="38"/>
      <c r="X25" s="38"/>
    </row>
    <row r="26" spans="1:24" x14ac:dyDescent="0.25">
      <c r="A26" s="38"/>
      <c r="B26" s="38"/>
      <c r="C26" s="38"/>
      <c r="D26" s="38"/>
      <c r="E26" s="38"/>
      <c r="F26" s="38"/>
      <c r="G26" s="38"/>
      <c r="H26" s="38"/>
      <c r="I26" s="38"/>
      <c r="J26" s="38"/>
      <c r="K26" s="38"/>
      <c r="L26" s="38"/>
      <c r="M26" s="38"/>
      <c r="N26" s="38"/>
      <c r="O26" s="38"/>
      <c r="P26" s="38"/>
      <c r="Q26" s="38"/>
      <c r="R26" s="38"/>
      <c r="S26" s="38"/>
      <c r="T26" s="38"/>
      <c r="U26" s="38"/>
      <c r="V26" s="38"/>
      <c r="W26" s="38"/>
      <c r="X26" s="38"/>
    </row>
    <row r="27" spans="1:24" x14ac:dyDescent="0.25">
      <c r="A27" s="38"/>
      <c r="B27" s="38"/>
      <c r="C27" s="38"/>
      <c r="D27" s="38"/>
      <c r="E27" s="38"/>
      <c r="F27" s="38"/>
      <c r="G27" s="38"/>
      <c r="H27" s="38"/>
      <c r="I27" s="38"/>
      <c r="J27" s="38"/>
      <c r="K27" s="38"/>
      <c r="L27" s="38"/>
      <c r="M27" s="38"/>
      <c r="N27" s="38"/>
      <c r="O27" s="38"/>
      <c r="P27" s="38"/>
      <c r="Q27" s="38"/>
      <c r="R27" s="38"/>
      <c r="S27" s="38"/>
      <c r="T27" s="38"/>
      <c r="U27" s="38"/>
      <c r="V27" s="38"/>
      <c r="W27" s="38"/>
      <c r="X27" s="38"/>
    </row>
    <row r="28" spans="1:24" x14ac:dyDescent="0.25">
      <c r="A28" s="38"/>
      <c r="B28" s="38"/>
      <c r="C28" s="38"/>
      <c r="D28" s="38"/>
      <c r="E28" s="38"/>
      <c r="F28" s="38"/>
      <c r="G28" s="38"/>
      <c r="H28" s="38"/>
      <c r="I28" s="38"/>
      <c r="J28" s="38"/>
      <c r="K28" s="38"/>
      <c r="L28" s="38"/>
      <c r="M28" s="38"/>
      <c r="N28" s="38"/>
      <c r="O28" s="38"/>
      <c r="P28" s="38"/>
      <c r="Q28" s="38"/>
      <c r="R28" s="38"/>
      <c r="S28" s="38"/>
      <c r="T28" s="38"/>
      <c r="U28" s="38"/>
      <c r="V28" s="38"/>
      <c r="W28" s="38"/>
      <c r="X28" s="38"/>
    </row>
  </sheetData>
  <mergeCells count="2">
    <mergeCell ref="A1:I1"/>
    <mergeCell ref="A23:X2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46990-5229-4926-A112-0A54CE495FA1}">
  <dimension ref="A1:T28"/>
  <sheetViews>
    <sheetView workbookViewId="0">
      <selection activeCell="B12" sqref="B12"/>
    </sheetView>
  </sheetViews>
  <sheetFormatPr defaultRowHeight="15" x14ac:dyDescent="0.25"/>
  <cols>
    <col min="1" max="1" width="58.85546875" bestFit="1" customWidth="1"/>
  </cols>
  <sheetData>
    <row r="1" spans="1:9" x14ac:dyDescent="0.25">
      <c r="A1" s="37" t="s">
        <v>157</v>
      </c>
      <c r="B1" s="37"/>
      <c r="C1" s="37"/>
      <c r="D1" s="37"/>
      <c r="E1" s="37"/>
      <c r="F1" s="37"/>
      <c r="G1" s="37"/>
      <c r="H1" s="37"/>
      <c r="I1" s="37"/>
    </row>
    <row r="2" spans="1:9" x14ac:dyDescent="0.25">
      <c r="A2" s="1" t="s">
        <v>1</v>
      </c>
      <c r="B2" s="2">
        <v>43160</v>
      </c>
      <c r="C2" s="2">
        <v>42795</v>
      </c>
      <c r="D2" s="2">
        <v>42430</v>
      </c>
      <c r="E2" s="2">
        <v>42064</v>
      </c>
      <c r="F2" s="2">
        <v>41699</v>
      </c>
      <c r="G2" s="2">
        <v>41334</v>
      </c>
      <c r="H2" s="2">
        <v>40969</v>
      </c>
    </row>
    <row r="3" spans="1:9" x14ac:dyDescent="0.25">
      <c r="B3" s="3"/>
      <c r="C3" s="3"/>
      <c r="D3" s="3"/>
      <c r="E3" s="3"/>
      <c r="F3" s="3"/>
      <c r="G3" s="3"/>
      <c r="H3" s="3"/>
    </row>
    <row r="4" spans="1:9" x14ac:dyDescent="0.25">
      <c r="A4" t="s">
        <v>127</v>
      </c>
      <c r="B4" s="3">
        <v>187.43100000000001</v>
      </c>
      <c r="C4" s="3">
        <v>110.48099999999999</v>
      </c>
      <c r="D4" s="3">
        <v>49.958399999999997</v>
      </c>
      <c r="E4" s="3">
        <v>81.611999999999995</v>
      </c>
      <c r="F4" s="3">
        <v>102.601</v>
      </c>
      <c r="G4" s="3">
        <v>82.95</v>
      </c>
      <c r="H4" s="3">
        <v>123.464</v>
      </c>
    </row>
    <row r="5" spans="1:9" x14ac:dyDescent="0.25">
      <c r="A5" t="s">
        <v>140</v>
      </c>
      <c r="B5" s="3">
        <v>123.87</v>
      </c>
      <c r="C5" s="3">
        <v>115.22199999999999</v>
      </c>
      <c r="D5" s="3">
        <v>125.021</v>
      </c>
      <c r="E5" s="3">
        <v>104.004</v>
      </c>
      <c r="F5" s="3">
        <v>59.7</v>
      </c>
      <c r="G5" s="3">
        <v>50.613999999999997</v>
      </c>
      <c r="H5" s="3">
        <v>47.404000000000003</v>
      </c>
    </row>
    <row r="6" spans="1:9" x14ac:dyDescent="0.25">
      <c r="A6" t="s">
        <v>141</v>
      </c>
      <c r="B6" s="3">
        <v>-25.649000000000001</v>
      </c>
      <c r="C6" s="3">
        <v>-48.718000000000004</v>
      </c>
      <c r="D6" s="3">
        <v>-46.296199999999999</v>
      </c>
      <c r="E6" s="3">
        <v>-56.963000000000001</v>
      </c>
      <c r="F6" s="3">
        <v>-31.922000000000001</v>
      </c>
      <c r="G6" s="3">
        <v>-18.518000000000001</v>
      </c>
      <c r="H6" s="3">
        <v>-33.131999999999998</v>
      </c>
    </row>
    <row r="7" spans="1:9" x14ac:dyDescent="0.25">
      <c r="A7" t="s">
        <v>142</v>
      </c>
      <c r="B7" s="3">
        <v>285.65199999999999</v>
      </c>
      <c r="C7" s="3">
        <v>176.98500000000001</v>
      </c>
      <c r="D7" s="3">
        <v>128.6832</v>
      </c>
      <c r="E7" s="3">
        <v>128.65299999999999</v>
      </c>
      <c r="F7" s="3">
        <v>130.37899999999999</v>
      </c>
      <c r="G7" s="3">
        <v>115.04600000000001</v>
      </c>
      <c r="H7" s="3">
        <v>137.73599999999999</v>
      </c>
    </row>
    <row r="8" spans="1:9" x14ac:dyDescent="0.25">
      <c r="A8" t="s">
        <v>143</v>
      </c>
      <c r="B8" s="3"/>
      <c r="C8" s="3"/>
      <c r="D8" s="3"/>
      <c r="E8" s="3"/>
      <c r="F8" s="3"/>
      <c r="G8" s="3"/>
      <c r="H8" s="3"/>
    </row>
    <row r="9" spans="1:9" x14ac:dyDescent="0.25">
      <c r="A9" t="s">
        <v>144</v>
      </c>
      <c r="B9" s="3">
        <v>-70.625</v>
      </c>
      <c r="C9" s="3">
        <v>-76.837000000000003</v>
      </c>
      <c r="D9" s="3">
        <v>-56.058</v>
      </c>
      <c r="E9" s="3">
        <v>-57.386000000000003</v>
      </c>
      <c r="F9" s="3">
        <v>-50.243000000000002</v>
      </c>
      <c r="G9" s="3">
        <v>-50.564999999999998</v>
      </c>
      <c r="H9" s="3">
        <v>-33.482999999999997</v>
      </c>
    </row>
    <row r="10" spans="1:9" x14ac:dyDescent="0.25">
      <c r="A10" t="s">
        <v>145</v>
      </c>
      <c r="B10" s="3"/>
      <c r="C10" s="3"/>
      <c r="D10" s="3"/>
      <c r="E10" s="3"/>
      <c r="F10" s="3"/>
      <c r="G10" s="3"/>
      <c r="H10" s="3"/>
    </row>
    <row r="11" spans="1:9" x14ac:dyDescent="0.25">
      <c r="A11" t="s">
        <v>146</v>
      </c>
      <c r="B11" s="3"/>
      <c r="C11" s="3"/>
      <c r="D11" s="3"/>
      <c r="E11" s="3"/>
      <c r="F11" s="3"/>
      <c r="G11" s="3"/>
      <c r="H11" s="3"/>
    </row>
    <row r="12" spans="1:9" x14ac:dyDescent="0.25">
      <c r="A12" t="s">
        <v>147</v>
      </c>
      <c r="B12" s="3">
        <v>215.02699999999999</v>
      </c>
      <c r="C12" s="3">
        <v>100.148</v>
      </c>
      <c r="D12" s="3">
        <v>72.625200000000007</v>
      </c>
      <c r="E12" s="3">
        <v>71.266999999999996</v>
      </c>
      <c r="F12" s="3">
        <v>80.135999999999996</v>
      </c>
      <c r="G12" s="3">
        <v>64.480999999999995</v>
      </c>
      <c r="H12" s="3">
        <v>104.253</v>
      </c>
    </row>
    <row r="13" spans="1:9" x14ac:dyDescent="0.25">
      <c r="A13" t="s">
        <v>148</v>
      </c>
      <c r="B13" s="3">
        <v>-116.44199999999999</v>
      </c>
      <c r="C13" s="3">
        <v>-288.572</v>
      </c>
      <c r="D13" s="3">
        <v>-51.1312</v>
      </c>
      <c r="E13" s="3">
        <v>-109.961</v>
      </c>
      <c r="F13" s="3">
        <v>-42.231999999999999</v>
      </c>
      <c r="G13" s="3">
        <v>-27.25</v>
      </c>
      <c r="H13" s="3">
        <v>-33.442</v>
      </c>
    </row>
    <row r="14" spans="1:9" x14ac:dyDescent="0.25">
      <c r="A14" t="s">
        <v>149</v>
      </c>
      <c r="B14" s="3">
        <v>99.483000000000004</v>
      </c>
      <c r="C14" s="3">
        <v>192.876</v>
      </c>
      <c r="D14" s="3">
        <v>-63.893599999999999</v>
      </c>
      <c r="E14" s="3">
        <v>151.71799999999999</v>
      </c>
      <c r="F14" s="3">
        <v>7.28</v>
      </c>
      <c r="G14" s="3">
        <v>-77.254999999999995</v>
      </c>
      <c r="H14" s="3">
        <v>50.423000000000002</v>
      </c>
    </row>
    <row r="15" spans="1:9" x14ac:dyDescent="0.25">
      <c r="A15" t="s">
        <v>150</v>
      </c>
      <c r="B15" s="3">
        <v>198.06800000000001</v>
      </c>
      <c r="C15" s="3">
        <v>4.452</v>
      </c>
      <c r="D15" s="3">
        <v>-42.3996</v>
      </c>
      <c r="E15" s="3">
        <v>113.024</v>
      </c>
      <c r="F15" s="3">
        <v>45.183999999999997</v>
      </c>
      <c r="G15" s="3">
        <v>-40.024000000000001</v>
      </c>
      <c r="H15" s="3">
        <v>121.23399999999999</v>
      </c>
    </row>
    <row r="16" spans="1:9" x14ac:dyDescent="0.25">
      <c r="A16" t="s">
        <v>151</v>
      </c>
      <c r="B16" s="3">
        <v>171.68100000000001</v>
      </c>
      <c r="C16" s="3">
        <v>176.05600000000001</v>
      </c>
      <c r="D16" s="3">
        <v>374.48669999999998</v>
      </c>
      <c r="E16" s="3">
        <v>296.93799999999999</v>
      </c>
      <c r="F16" s="3">
        <v>253.24600000000001</v>
      </c>
      <c r="G16" s="3">
        <v>283.86799999999999</v>
      </c>
      <c r="H16" s="3">
        <v>144.37299999999999</v>
      </c>
    </row>
    <row r="17" spans="1:20" x14ac:dyDescent="0.25">
      <c r="A17" t="s">
        <v>152</v>
      </c>
      <c r="B17" s="3"/>
      <c r="C17" s="3"/>
      <c r="D17" s="3"/>
      <c r="E17" s="3"/>
      <c r="F17" s="3"/>
      <c r="G17" s="3"/>
      <c r="H17" s="3"/>
    </row>
    <row r="18" spans="1:20" x14ac:dyDescent="0.25">
      <c r="A18" t="s">
        <v>153</v>
      </c>
      <c r="B18" s="3"/>
      <c r="C18" s="3"/>
      <c r="D18" s="3"/>
      <c r="E18" s="3"/>
      <c r="F18" s="3"/>
      <c r="G18" s="3"/>
      <c r="H18" s="3"/>
    </row>
    <row r="19" spans="1:20" x14ac:dyDescent="0.25">
      <c r="A19" t="s">
        <v>154</v>
      </c>
      <c r="B19" s="3">
        <v>0.02</v>
      </c>
      <c r="C19" s="3">
        <v>-0.45100000000000001</v>
      </c>
      <c r="D19" s="3"/>
      <c r="E19" s="3">
        <v>0.107</v>
      </c>
      <c r="F19" s="3"/>
      <c r="G19" s="3"/>
      <c r="H19" s="3"/>
    </row>
    <row r="20" spans="1:20" x14ac:dyDescent="0.25">
      <c r="A20" t="s">
        <v>155</v>
      </c>
      <c r="B20" s="3">
        <v>-5.1820000000000004</v>
      </c>
      <c r="C20" s="3">
        <v>-8.3759999999999994</v>
      </c>
      <c r="D20" s="3">
        <v>17.188800000000001</v>
      </c>
      <c r="E20" s="3">
        <v>-35.582999999999998</v>
      </c>
      <c r="F20" s="3">
        <v>-1.4930000000000001</v>
      </c>
      <c r="G20" s="3">
        <v>9.4019999999999992</v>
      </c>
      <c r="H20" s="3">
        <v>18.260999999999999</v>
      </c>
    </row>
    <row r="21" spans="1:20" x14ac:dyDescent="0.25">
      <c r="A21" t="s">
        <v>156</v>
      </c>
      <c r="B21" s="3">
        <v>364.58699999999999</v>
      </c>
      <c r="C21" s="3">
        <v>171.68100000000001</v>
      </c>
      <c r="D21" s="3">
        <v>349.27589999999998</v>
      </c>
      <c r="E21" s="3">
        <v>374.48599999999999</v>
      </c>
      <c r="F21" s="3">
        <v>296.93700000000001</v>
      </c>
      <c r="G21" s="3">
        <v>253.24600000000001</v>
      </c>
      <c r="H21" s="3">
        <v>283.86799999999999</v>
      </c>
    </row>
    <row r="23" spans="1:20" x14ac:dyDescent="0.25">
      <c r="A23" s="38" t="s">
        <v>49</v>
      </c>
      <c r="B23" s="38"/>
      <c r="C23" s="38"/>
      <c r="D23" s="38"/>
      <c r="E23" s="38"/>
      <c r="F23" s="38"/>
      <c r="G23" s="38"/>
      <c r="H23" s="38"/>
      <c r="I23" s="38"/>
      <c r="J23" s="38"/>
      <c r="K23" s="38"/>
      <c r="L23" s="38"/>
      <c r="M23" s="38"/>
      <c r="N23" s="38"/>
      <c r="O23" s="38"/>
      <c r="P23" s="38"/>
      <c r="Q23" s="38"/>
      <c r="R23" s="38"/>
      <c r="S23" s="38"/>
      <c r="T23" s="38"/>
    </row>
    <row r="24" spans="1:20" x14ac:dyDescent="0.25">
      <c r="A24" s="38"/>
      <c r="B24" s="38"/>
      <c r="C24" s="38"/>
      <c r="D24" s="38"/>
      <c r="E24" s="38"/>
      <c r="F24" s="38"/>
      <c r="G24" s="38"/>
      <c r="H24" s="38"/>
      <c r="I24" s="38"/>
      <c r="J24" s="38"/>
      <c r="K24" s="38"/>
      <c r="L24" s="38"/>
      <c r="M24" s="38"/>
      <c r="N24" s="38"/>
      <c r="O24" s="38"/>
      <c r="P24" s="38"/>
      <c r="Q24" s="38"/>
      <c r="R24" s="38"/>
      <c r="S24" s="38"/>
      <c r="T24" s="38"/>
    </row>
    <row r="25" spans="1:20" x14ac:dyDescent="0.25">
      <c r="A25" s="38"/>
      <c r="B25" s="38"/>
      <c r="C25" s="38"/>
      <c r="D25" s="38"/>
      <c r="E25" s="38"/>
      <c r="F25" s="38"/>
      <c r="G25" s="38"/>
      <c r="H25" s="38"/>
      <c r="I25" s="38"/>
      <c r="J25" s="38"/>
      <c r="K25" s="38"/>
      <c r="L25" s="38"/>
      <c r="M25" s="38"/>
      <c r="N25" s="38"/>
      <c r="O25" s="38"/>
      <c r="P25" s="38"/>
      <c r="Q25" s="38"/>
      <c r="R25" s="38"/>
      <c r="S25" s="38"/>
      <c r="T25" s="38"/>
    </row>
    <row r="26" spans="1:20" x14ac:dyDescent="0.25">
      <c r="A26" s="38"/>
      <c r="B26" s="38"/>
      <c r="C26" s="38"/>
      <c r="D26" s="38"/>
      <c r="E26" s="38"/>
      <c r="F26" s="38"/>
      <c r="G26" s="38"/>
      <c r="H26" s="38"/>
      <c r="I26" s="38"/>
      <c r="J26" s="38"/>
      <c r="K26" s="38"/>
      <c r="L26" s="38"/>
      <c r="M26" s="38"/>
      <c r="N26" s="38"/>
      <c r="O26" s="38"/>
      <c r="P26" s="38"/>
      <c r="Q26" s="38"/>
      <c r="R26" s="38"/>
      <c r="S26" s="38"/>
      <c r="T26" s="38"/>
    </row>
    <row r="27" spans="1:20" x14ac:dyDescent="0.25">
      <c r="A27" s="38"/>
      <c r="B27" s="38"/>
      <c r="C27" s="38"/>
      <c r="D27" s="38"/>
      <c r="E27" s="38"/>
      <c r="F27" s="38"/>
      <c r="G27" s="38"/>
      <c r="H27" s="38"/>
      <c r="I27" s="38"/>
      <c r="J27" s="38"/>
      <c r="K27" s="38"/>
      <c r="L27" s="38"/>
      <c r="M27" s="38"/>
      <c r="N27" s="38"/>
      <c r="O27" s="38"/>
      <c r="P27" s="38"/>
      <c r="Q27" s="38"/>
      <c r="R27" s="38"/>
      <c r="S27" s="38"/>
      <c r="T27" s="38"/>
    </row>
    <row r="28" spans="1:20" x14ac:dyDescent="0.25">
      <c r="A28" s="38"/>
      <c r="B28" s="38"/>
      <c r="C28" s="38"/>
      <c r="D28" s="38"/>
      <c r="E28" s="38"/>
      <c r="F28" s="38"/>
      <c r="G28" s="38"/>
      <c r="H28" s="38"/>
      <c r="I28" s="38"/>
      <c r="J28" s="38"/>
      <c r="K28" s="38"/>
      <c r="L28" s="38"/>
      <c r="M28" s="38"/>
      <c r="N28" s="38"/>
      <c r="O28" s="38"/>
      <c r="P28" s="38"/>
      <c r="Q28" s="38"/>
      <c r="R28" s="38"/>
      <c r="S28" s="38"/>
      <c r="T28" s="38"/>
    </row>
  </sheetData>
  <mergeCells count="2">
    <mergeCell ref="A1:I1"/>
    <mergeCell ref="A23:T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standalone highlight</vt:lpstr>
      <vt:lpstr>Consolidated HIghlight</vt:lpstr>
      <vt:lpstr>Consolidated BS</vt:lpstr>
      <vt:lpstr>standalone bs</vt:lpstr>
      <vt:lpstr>standlaone pnl</vt:lpstr>
      <vt:lpstr>Stdalone n Cons Join</vt:lpstr>
      <vt:lpstr>consolidated pnl</vt:lpstr>
      <vt:lpstr>standalone cf</vt:lpstr>
      <vt:lpstr>consolidated cf</vt:lpstr>
      <vt:lpstr>csr</vt:lpstr>
      <vt:lpstr>geography wise</vt:lpstr>
      <vt:lpstr>subsidiary</vt:lpstr>
      <vt:lpstr>price</vt:lpstr>
      <vt:lpstr>investments</vt:lpstr>
      <vt:lpstr>TTM Performance</vt:lpstr>
      <vt:lpstr>Volume1</vt:lpstr>
      <vt:lpstr>financial ratios</vt:lpstr>
      <vt:lpstr>fundflow</vt:lpstr>
      <vt:lpstr>related party transaction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Kumar Saurabh</dc:creator>
  <cp:lastModifiedBy>Kumar Saurabh</cp:lastModifiedBy>
  <dcterms:created xsi:type="dcterms:W3CDTF">2019-03-09T08:50:17Z</dcterms:created>
  <dcterms:modified xsi:type="dcterms:W3CDTF">2019-05-05T19:34:46Z</dcterms:modified>
</cp:coreProperties>
</file>