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esktop from 08082017\Work - current\Analysis\fy19\"/>
    </mc:Choice>
  </mc:AlternateContent>
  <bookViews>
    <workbookView xWindow="0" yWindow="0" windowWidth="20490" windowHeight="754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6" i="1" l="1"/>
  <c r="K54" i="1"/>
  <c r="K38" i="1"/>
  <c r="K22" i="1"/>
  <c r="K6" i="1"/>
  <c r="I55" i="1"/>
  <c r="K55" i="1" s="1"/>
  <c r="I54" i="1"/>
  <c r="J54" i="1" s="1"/>
  <c r="I53" i="1"/>
  <c r="K53" i="1" s="1"/>
  <c r="I52" i="1"/>
  <c r="K52" i="1" s="1"/>
  <c r="I51" i="1"/>
  <c r="K51" i="1" s="1"/>
  <c r="I50" i="1"/>
  <c r="K50" i="1" s="1"/>
  <c r="I49" i="1"/>
  <c r="K49" i="1" s="1"/>
  <c r="I48" i="1"/>
  <c r="K48" i="1" s="1"/>
  <c r="I47" i="1"/>
  <c r="K47" i="1" s="1"/>
  <c r="I46" i="1"/>
  <c r="J46" i="1" s="1"/>
  <c r="I45" i="1"/>
  <c r="K45" i="1" s="1"/>
  <c r="I44" i="1"/>
  <c r="K44" i="1" s="1"/>
  <c r="I43" i="1"/>
  <c r="K43" i="1" s="1"/>
  <c r="I42" i="1"/>
  <c r="J42" i="1" s="1"/>
  <c r="I41" i="1"/>
  <c r="K41" i="1" s="1"/>
  <c r="I40" i="1"/>
  <c r="K40" i="1" s="1"/>
  <c r="I39" i="1"/>
  <c r="K39" i="1" s="1"/>
  <c r="I38" i="1"/>
  <c r="J38" i="1" s="1"/>
  <c r="I37" i="1"/>
  <c r="K37" i="1" s="1"/>
  <c r="I36" i="1"/>
  <c r="K36" i="1" s="1"/>
  <c r="I35" i="1"/>
  <c r="K35" i="1" s="1"/>
  <c r="I34" i="1"/>
  <c r="K34" i="1" s="1"/>
  <c r="I33" i="1"/>
  <c r="K33" i="1" s="1"/>
  <c r="I32" i="1"/>
  <c r="K32" i="1" s="1"/>
  <c r="I31" i="1"/>
  <c r="K31" i="1" s="1"/>
  <c r="I30" i="1"/>
  <c r="J30" i="1" s="1"/>
  <c r="I29" i="1"/>
  <c r="K29" i="1" s="1"/>
  <c r="I28" i="1"/>
  <c r="K28" i="1" s="1"/>
  <c r="I27" i="1"/>
  <c r="K27" i="1" s="1"/>
  <c r="I26" i="1"/>
  <c r="J26" i="1" s="1"/>
  <c r="I25" i="1"/>
  <c r="K25" i="1" s="1"/>
  <c r="I24" i="1"/>
  <c r="K24" i="1" s="1"/>
  <c r="I23" i="1"/>
  <c r="K23" i="1" s="1"/>
  <c r="I22" i="1"/>
  <c r="J22" i="1" s="1"/>
  <c r="I21" i="1"/>
  <c r="K21" i="1" s="1"/>
  <c r="I20" i="1"/>
  <c r="K20" i="1" s="1"/>
  <c r="I19" i="1"/>
  <c r="K19" i="1" s="1"/>
  <c r="I18" i="1"/>
  <c r="K18" i="1" s="1"/>
  <c r="I17" i="1"/>
  <c r="K17" i="1" s="1"/>
  <c r="I16" i="1"/>
  <c r="K16" i="1" s="1"/>
  <c r="I15" i="1"/>
  <c r="K15" i="1" s="1"/>
  <c r="I14" i="1"/>
  <c r="J14" i="1" s="1"/>
  <c r="I13" i="1"/>
  <c r="K13" i="1" s="1"/>
  <c r="I12" i="1"/>
  <c r="K12" i="1" s="1"/>
  <c r="I11" i="1"/>
  <c r="K11" i="1" s="1"/>
  <c r="I10" i="1"/>
  <c r="J10" i="1" s="1"/>
  <c r="I9" i="1"/>
  <c r="K9" i="1" s="1"/>
  <c r="I8" i="1"/>
  <c r="I7" i="1"/>
  <c r="K7" i="1" s="1"/>
  <c r="I6" i="1"/>
  <c r="J6" i="1" s="1"/>
  <c r="J60" i="1"/>
  <c r="F56" i="1"/>
  <c r="E56" i="1"/>
  <c r="C56" i="1"/>
  <c r="E57" i="1" s="1"/>
  <c r="J8" i="1" l="1"/>
  <c r="J16" i="1"/>
  <c r="J28" i="1"/>
  <c r="J36" i="1"/>
  <c r="J40" i="1"/>
  <c r="J48" i="1"/>
  <c r="J52" i="1"/>
  <c r="K10" i="1"/>
  <c r="K26" i="1"/>
  <c r="K42" i="1"/>
  <c r="J9" i="1"/>
  <c r="J13" i="1"/>
  <c r="J17" i="1"/>
  <c r="J21" i="1"/>
  <c r="J25" i="1"/>
  <c r="J29" i="1"/>
  <c r="J33" i="1"/>
  <c r="J37" i="1"/>
  <c r="J41" i="1"/>
  <c r="J45" i="1"/>
  <c r="J49" i="1"/>
  <c r="J53" i="1"/>
  <c r="J12" i="1"/>
  <c r="J20" i="1"/>
  <c r="J24" i="1"/>
  <c r="J32" i="1"/>
  <c r="J44" i="1"/>
  <c r="K14" i="1"/>
  <c r="K30" i="1"/>
  <c r="K46" i="1"/>
  <c r="J18" i="1"/>
  <c r="J34" i="1"/>
  <c r="J50" i="1"/>
  <c r="J7" i="1"/>
  <c r="J56" i="1" s="1"/>
  <c r="D1" i="1" s="1"/>
  <c r="J11" i="1"/>
  <c r="J15" i="1"/>
  <c r="J19" i="1"/>
  <c r="J23" i="1"/>
  <c r="J27" i="1"/>
  <c r="J31" i="1"/>
  <c r="J35" i="1"/>
  <c r="J39" i="1"/>
  <c r="J43" i="1"/>
  <c r="J47" i="1"/>
  <c r="J51" i="1"/>
  <c r="J55" i="1"/>
  <c r="K8" i="1"/>
  <c r="K56" i="1" s="1"/>
  <c r="D3" i="1" l="1"/>
  <c r="K58" i="1" l="1"/>
  <c r="K60" i="1" s="1"/>
</calcChain>
</file>

<file path=xl/sharedStrings.xml><?xml version="1.0" encoding="utf-8"?>
<sst xmlns="http://schemas.openxmlformats.org/spreadsheetml/2006/main" count="75" uniqueCount="75">
  <si>
    <t>Nifty trailing PE as on 14 Nov, 2018</t>
  </si>
  <si>
    <t xml:space="preserve">Nifty TTM EPS </t>
  </si>
  <si>
    <r>
      <t xml:space="preserve">All figures in </t>
    </r>
    <r>
      <rPr>
        <sz val="10"/>
        <color theme="1"/>
        <rFont val="Cambria"/>
        <family val="1"/>
      </rPr>
      <t>₹</t>
    </r>
    <r>
      <rPr>
        <sz val="10"/>
        <color theme="1"/>
        <rFont val="Cambria"/>
        <family val="2"/>
      </rPr>
      <t xml:space="preserve"> million except PE ratio</t>
    </r>
  </si>
  <si>
    <t>Stocks</t>
  </si>
  <si>
    <t>PAT for 3 months ended 30 Sept. 2017</t>
  </si>
  <si>
    <t>PAT for 3 months ended 30 Sept. 2018</t>
  </si>
  <si>
    <t>PAT for 12 months ended 30 Sept. 2018</t>
  </si>
  <si>
    <t>Market Capitalisation, 14 November 2018</t>
  </si>
  <si>
    <t>Adani Ports &amp; Special Economic Zone Ltd.</t>
  </si>
  <si>
    <t>Asian Paints Ltd.</t>
  </si>
  <si>
    <t>Axis Bank Ltd.</t>
  </si>
  <si>
    <t>Bajaj Auto Ltd.</t>
  </si>
  <si>
    <t>Bajaj Finance Ltd.</t>
  </si>
  <si>
    <t>Bajaj Finserv Ltd.</t>
  </si>
  <si>
    <t>Bharat Petroleum Corpn. Ltd.</t>
  </si>
  <si>
    <t>Bharti Airtel Ltd.</t>
  </si>
  <si>
    <t>Bharti Infratel Ltd.</t>
  </si>
  <si>
    <t>Cipla Ltd.</t>
  </si>
  <si>
    <t>Coal India Ltd.</t>
  </si>
  <si>
    <t>Dr. Reddy'S Laboratories Ltd.</t>
  </si>
  <si>
    <t>Eicher Motors Ltd.</t>
  </si>
  <si>
    <t>G A I L (India) Ltd.</t>
  </si>
  <si>
    <t>Grasim Industries Ltd.</t>
  </si>
  <si>
    <t>H C L Technologies Ltd.</t>
  </si>
  <si>
    <t>H D F C Bank Ltd.</t>
  </si>
  <si>
    <t>Hero Motocorp Ltd.</t>
  </si>
  <si>
    <t>Hindalco Industries Ltd.</t>
  </si>
  <si>
    <t>Hindustan Petroleum Corpn. Ltd.</t>
  </si>
  <si>
    <t>Hindustan Unilever Ltd.</t>
  </si>
  <si>
    <t>Housing Development Finance Corpn. Ltd.</t>
  </si>
  <si>
    <t>I C I C I Bank Ltd.</t>
  </si>
  <si>
    <t>I T C Ltd.</t>
  </si>
  <si>
    <t>Indiabulls Housing Finance Ltd.</t>
  </si>
  <si>
    <t>Indian Oil Corpn. Ltd.</t>
  </si>
  <si>
    <t>Indusind Bank Ltd.</t>
  </si>
  <si>
    <t>Infosys Ltd.</t>
  </si>
  <si>
    <t>J S W Steel Ltd.</t>
  </si>
  <si>
    <t>Kotak Mahindra Bank Ltd.</t>
  </si>
  <si>
    <t>Larsen &amp; Toubro Ltd.</t>
  </si>
  <si>
    <t>Mahindra &amp; Mahindra Ltd.</t>
  </si>
  <si>
    <t>Maruti Suzuki India Ltd.</t>
  </si>
  <si>
    <t>N T P C Ltd.</t>
  </si>
  <si>
    <t>Oil &amp; Natural Gas Corpn. Ltd.</t>
  </si>
  <si>
    <t>Power Grid Corpn. Of India Ltd.</t>
  </si>
  <si>
    <t>Reliance Industries Ltd.</t>
  </si>
  <si>
    <t>State Bank Of India</t>
  </si>
  <si>
    <t>Sun Pharmaceutical Inds. Ltd.</t>
  </si>
  <si>
    <t>Tata Consultancy Services Ltd.</t>
  </si>
  <si>
    <t>Tata Motors Ltd.</t>
  </si>
  <si>
    <t>Tata Steel Ltd.</t>
  </si>
  <si>
    <t>Tech Mahindra Ltd.</t>
  </si>
  <si>
    <t>Titan Company Ltd.</t>
  </si>
  <si>
    <t>U P L Ltd.</t>
  </si>
  <si>
    <t>Ultratech Cement Ltd.</t>
  </si>
  <si>
    <t>Vedanta Ltd.</t>
  </si>
  <si>
    <t>Wipro Ltd.</t>
  </si>
  <si>
    <t>Yes Bank Ltd.</t>
  </si>
  <si>
    <t>Zee Entertainment Enterprises Ltd.</t>
  </si>
  <si>
    <t>Unweighted PAT growth (y-o-y)</t>
  </si>
  <si>
    <t>Nifty (q-o-q)</t>
  </si>
  <si>
    <t>Notes</t>
  </si>
  <si>
    <t>1. Weights are sourced from niftyindices.com/reports/monthly-reports</t>
  </si>
  <si>
    <t>2. Reported PAT figures as per "Profits attributed to owners of the company" for consolidated, PAT for standalone</t>
  </si>
  <si>
    <t>3. Market Cap based on average of closing prices at BSE and NSE sourced from Prowess</t>
  </si>
  <si>
    <r>
      <t xml:space="preserve">4. In case of ICICI Bank, Consolidated Financial Results do not state if it is adjusted for Minority Interest, if </t>
    </r>
    <r>
      <rPr>
        <b/>
        <sz val="10"/>
        <color theme="1"/>
        <rFont val="Cambria"/>
        <family val="1"/>
      </rPr>
      <t>not</t>
    </r>
    <r>
      <rPr>
        <sz val="10"/>
        <color theme="1"/>
        <rFont val="Cambria"/>
        <family val="2"/>
      </rPr>
      <t xml:space="preserve"> so, to that extent the profits may be inflated</t>
    </r>
  </si>
  <si>
    <r>
      <t xml:space="preserve">5. Mahindra and Mahindra figures pertain to consolidated results from the summary provided in the Press Release. Further June 2018 quarter results have been adjusted upwards to </t>
    </r>
    <r>
      <rPr>
        <sz val="10"/>
        <color theme="1"/>
        <rFont val="Cambria"/>
        <family val="1"/>
      </rPr>
      <t>₹</t>
    </r>
    <r>
      <rPr>
        <sz val="10"/>
        <color theme="1"/>
        <rFont val="Cambria"/>
        <family val="2"/>
      </rPr>
      <t xml:space="preserve"> 17300 from ₹ 8590 </t>
    </r>
    <r>
      <rPr>
        <sz val="10"/>
        <color theme="1"/>
        <rFont val="Cambria"/>
        <family val="2"/>
      </rPr>
      <t xml:space="preserve">as the consolidated results for that quarter are now available. </t>
    </r>
  </si>
  <si>
    <t xml:space="preserve">6. About 40% of Nifty firms declare only quarterly standalone results while also having subsidiaries, whose results are declared annually 
generally additive to standalone but by not too much except Hindalco (~+30%). To that extent the PE is understated. </t>
  </si>
  <si>
    <t>7. Unlike Nifty EPS computaiton for Q1, HDFC results are standalone. That's because even as consolidated results are not provided (IND AS issues), it listed on of its subsidiaries and recorded gains thus changing its share of profits and related accounting. The impact overall may not be material for Nifty EPS in my opinion</t>
  </si>
  <si>
    <t>Market Cap - 31 October 2018</t>
  </si>
  <si>
    <r>
      <t xml:space="preserve">Free Float Market Cap 31 Oct 2018 
</t>
    </r>
    <r>
      <rPr>
        <b/>
        <sz val="8"/>
        <color theme="1"/>
        <rFont val="Cambria"/>
        <family val="1"/>
      </rPr>
      <t>(Niftyindices.com)</t>
    </r>
  </si>
  <si>
    <t>Free Float earnings</t>
  </si>
  <si>
    <t>Free Float Market Capitalisation, 14 November 2018</t>
  </si>
  <si>
    <t>Share of Free Float</t>
  </si>
  <si>
    <t>Nifty EPS (q-o-q)</t>
  </si>
  <si>
    <t xml:space="preserve">Nifty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</si>
</sst>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0.00_ ;[Red]\-#,##0.00\ "/>
    <numFmt numFmtId="167" formatCode="0.0%"/>
    <numFmt numFmtId="168" formatCode="[$-409]d\-mmm\-yy;@"/>
    <numFmt numFmtId="171" formatCode="#,##0.0000_ ;[Red]\-#,##0.0000\ "/>
  </numFmts>
  <fonts count="9" x14ac:knownFonts="1">
    <font>
      <sz val="10"/>
      <color theme="1"/>
      <name val="Cambria"/>
      <family val="2"/>
    </font>
    <font>
      <sz val="10"/>
      <color theme="1"/>
      <name val="Cambria"/>
      <family val="2"/>
    </font>
    <font>
      <sz val="10"/>
      <color rgb="FFFF0000"/>
      <name val="Cambria"/>
      <family val="2"/>
    </font>
    <font>
      <sz val="12"/>
      <color theme="1"/>
      <name val="Cambria"/>
      <family val="2"/>
    </font>
    <font>
      <b/>
      <sz val="10"/>
      <color theme="1"/>
      <name val="Cambria"/>
      <family val="1"/>
    </font>
    <font>
      <b/>
      <sz val="12"/>
      <color theme="4" tint="-0.249977111117893"/>
      <name val="Cambria"/>
      <family val="1"/>
    </font>
    <font>
      <sz val="10"/>
      <color theme="1"/>
      <name val="Cambria"/>
      <family val="1"/>
    </font>
    <font>
      <u/>
      <sz val="10"/>
      <color theme="1"/>
      <name val="Cambria"/>
      <family val="2"/>
    </font>
    <font>
      <b/>
      <sz val="8"/>
      <color theme="1"/>
      <name val="Cambria"/>
      <family val="1"/>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right/>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7">
    <xf numFmtId="0" fontId="0" fillId="0" borderId="0" xfId="0"/>
    <xf numFmtId="0" fontId="3" fillId="0" borderId="0" xfId="0" applyFont="1"/>
    <xf numFmtId="0" fontId="4" fillId="0" borderId="0" xfId="0" applyFont="1" applyFill="1" applyBorder="1" applyAlignment="1">
      <alignment horizontal="right" vertical="center"/>
    </xf>
    <xf numFmtId="2" fontId="5" fillId="0" borderId="0" xfId="1" applyNumberFormat="1" applyFont="1" applyFill="1" applyAlignment="1">
      <alignment horizontal="center" vertical="center"/>
    </xf>
    <xf numFmtId="2" fontId="4" fillId="0" borderId="0" xfId="1" applyNumberFormat="1" applyFont="1" applyFill="1" applyAlignment="1">
      <alignment horizontal="center" vertical="center"/>
    </xf>
    <xf numFmtId="0" fontId="0" fillId="0" borderId="0" xfId="0" applyAlignment="1"/>
    <xf numFmtId="0" fontId="0" fillId="0" borderId="2" xfId="0" applyBorder="1"/>
    <xf numFmtId="38" fontId="0" fillId="0" borderId="2" xfId="1" applyNumberFormat="1" applyFont="1" applyFill="1" applyBorder="1" applyAlignment="1">
      <alignment horizontal="right"/>
    </xf>
    <xf numFmtId="164" fontId="0" fillId="0" borderId="2" xfId="1" applyNumberFormat="1" applyFont="1" applyBorder="1"/>
    <xf numFmtId="165" fontId="0" fillId="0" borderId="2" xfId="1" applyNumberFormat="1" applyFont="1" applyFill="1" applyBorder="1" applyAlignment="1">
      <alignment horizontal="right"/>
    </xf>
    <xf numFmtId="0" fontId="0" fillId="0" borderId="3" xfId="0" applyBorder="1"/>
    <xf numFmtId="38" fontId="0" fillId="0" borderId="3" xfId="1" applyNumberFormat="1" applyFont="1" applyFill="1" applyBorder="1" applyAlignment="1">
      <alignment horizontal="right"/>
    </xf>
    <xf numFmtId="164" fontId="0" fillId="0" borderId="3" xfId="1" applyNumberFormat="1" applyFont="1" applyBorder="1"/>
    <xf numFmtId="165" fontId="0" fillId="0" borderId="3" xfId="1" applyNumberFormat="1" applyFont="1" applyFill="1" applyBorder="1" applyAlignment="1">
      <alignment horizontal="right"/>
    </xf>
    <xf numFmtId="165" fontId="2" fillId="0" borderId="3" xfId="1" applyNumberFormat="1" applyFont="1" applyFill="1" applyBorder="1" applyAlignment="1">
      <alignment horizontal="right"/>
    </xf>
    <xf numFmtId="0" fontId="0" fillId="0" borderId="4" xfId="0" applyBorder="1"/>
    <xf numFmtId="38" fontId="0" fillId="0" borderId="4" xfId="1" applyNumberFormat="1" applyFont="1" applyFill="1" applyBorder="1" applyAlignment="1">
      <alignment horizontal="right"/>
    </xf>
    <xf numFmtId="164" fontId="0" fillId="0" borderId="4" xfId="1" applyNumberFormat="1" applyFont="1" applyBorder="1"/>
    <xf numFmtId="165" fontId="0" fillId="0" borderId="4" xfId="1" applyNumberFormat="1" applyFont="1" applyFill="1" applyBorder="1" applyAlignment="1">
      <alignment horizontal="right"/>
    </xf>
    <xf numFmtId="164" fontId="4" fillId="0" borderId="0" xfId="1" applyNumberFormat="1" applyFont="1" applyAlignment="1">
      <alignment horizontal="center"/>
    </xf>
    <xf numFmtId="164" fontId="4" fillId="0" borderId="0" xfId="1" applyNumberFormat="1" applyFont="1" applyBorder="1" applyAlignment="1">
      <alignment horizontal="center"/>
    </xf>
    <xf numFmtId="3" fontId="4" fillId="0" borderId="0" xfId="1" applyNumberFormat="1" applyFont="1" applyAlignment="1">
      <alignment horizontal="center"/>
    </xf>
    <xf numFmtId="3" fontId="4" fillId="0" borderId="0" xfId="1" applyNumberFormat="1" applyFont="1" applyAlignment="1">
      <alignment horizontal="right"/>
    </xf>
    <xf numFmtId="167" fontId="4" fillId="0" borderId="0" xfId="2" applyNumberFormat="1" applyFont="1" applyAlignment="1">
      <alignment horizontal="right"/>
    </xf>
    <xf numFmtId="0" fontId="4" fillId="0" borderId="0" xfId="0" applyFont="1"/>
    <xf numFmtId="3" fontId="4" fillId="0" borderId="0" xfId="1" applyNumberFormat="1" applyFont="1" applyAlignment="1">
      <alignment horizontal="left"/>
    </xf>
    <xf numFmtId="168" fontId="0" fillId="0" borderId="0" xfId="0" applyNumberFormat="1"/>
    <xf numFmtId="43" fontId="0" fillId="0" borderId="0" xfId="1" applyFont="1"/>
    <xf numFmtId="0" fontId="7" fillId="0" borderId="0" xfId="0" applyFont="1"/>
    <xf numFmtId="10" fontId="4" fillId="0" borderId="0" xfId="2" applyNumberFormat="1" applyFont="1"/>
    <xf numFmtId="15" fontId="0" fillId="0" borderId="0" xfId="0" applyNumberFormat="1"/>
    <xf numFmtId="0" fontId="0" fillId="0" borderId="0" xfId="0" applyAlignment="1">
      <alignment horizontal="left" vertical="top" wrapText="1"/>
    </xf>
    <xf numFmtId="0" fontId="0" fillId="0" borderId="0" xfId="0" applyAlignment="1">
      <alignment horizontal="left" vertical="top" wrapText="1"/>
    </xf>
    <xf numFmtId="171" fontId="0" fillId="0" borderId="2" xfId="1" applyNumberFormat="1" applyFont="1" applyFill="1" applyBorder="1" applyAlignment="1">
      <alignment horizontal="right"/>
    </xf>
    <xf numFmtId="171" fontId="0" fillId="0" borderId="3" xfId="1" applyNumberFormat="1" applyFont="1" applyFill="1" applyBorder="1" applyAlignment="1">
      <alignment horizontal="right"/>
    </xf>
    <xf numFmtId="171" fontId="0" fillId="0" borderId="4" xfId="1" applyNumberFormat="1" applyFont="1" applyFill="1" applyBorder="1" applyAlignment="1">
      <alignment horizontal="right"/>
    </xf>
    <xf numFmtId="0" fontId="4" fillId="2" borderId="1" xfId="0"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6"/>
  <sheetViews>
    <sheetView tabSelected="1" workbookViewId="0">
      <selection activeCell="N11" sqref="N11"/>
    </sheetView>
  </sheetViews>
  <sheetFormatPr defaultRowHeight="12.75" x14ac:dyDescent="0.2"/>
  <cols>
    <col min="1" max="1" width="2.140625" customWidth="1"/>
    <col min="2" max="2" width="36.5703125" customWidth="1"/>
    <col min="3" max="3" width="12.42578125" customWidth="1"/>
    <col min="4" max="4" width="13" customWidth="1"/>
    <col min="5" max="5" width="12.42578125" customWidth="1"/>
    <col min="6" max="6" width="13.140625" customWidth="1"/>
    <col min="7" max="8" width="13.140625" hidden="1" customWidth="1"/>
    <col min="9" max="9" width="9.140625" customWidth="1"/>
    <col min="10" max="10" width="14.140625" customWidth="1"/>
    <col min="11" max="11" width="11.5703125" customWidth="1"/>
  </cols>
  <sheetData>
    <row r="1" spans="2:11" ht="15.75" x14ac:dyDescent="0.25">
      <c r="B1" s="1"/>
      <c r="C1" s="2" t="s">
        <v>0</v>
      </c>
      <c r="D1" s="3">
        <f>J56/K56</f>
        <v>22.346441563355558</v>
      </c>
      <c r="E1" s="4"/>
      <c r="F1" s="4"/>
      <c r="G1" s="4"/>
      <c r="H1" s="4"/>
      <c r="I1" s="4"/>
      <c r="J1" s="4"/>
      <c r="K1" s="4"/>
    </row>
    <row r="2" spans="2:11" ht="15.75" x14ac:dyDescent="0.25">
      <c r="B2" s="1"/>
      <c r="C2" s="2" t="s">
        <v>74</v>
      </c>
      <c r="D2" s="3">
        <v>10576.3</v>
      </c>
      <c r="E2" s="4"/>
      <c r="F2" s="4"/>
      <c r="G2" s="4"/>
      <c r="H2" s="4"/>
      <c r="I2" s="4"/>
      <c r="J2" s="4"/>
      <c r="K2" s="4"/>
    </row>
    <row r="3" spans="2:11" ht="15.75" x14ac:dyDescent="0.25">
      <c r="B3" s="1"/>
      <c r="C3" s="2" t="s">
        <v>1</v>
      </c>
      <c r="D3" s="3">
        <f>J58/D1</f>
        <v>473.28788210035952</v>
      </c>
      <c r="E3" s="4"/>
      <c r="F3" s="4"/>
      <c r="G3" s="4"/>
      <c r="H3" s="4"/>
      <c r="I3" s="4"/>
      <c r="J3" s="4"/>
      <c r="K3" s="4"/>
    </row>
    <row r="4" spans="2:11" x14ac:dyDescent="0.2">
      <c r="C4" s="5"/>
      <c r="D4" s="5" t="s">
        <v>2</v>
      </c>
      <c r="E4" s="5"/>
      <c r="F4" s="5"/>
      <c r="G4" s="5"/>
      <c r="H4" s="5"/>
      <c r="I4" s="5"/>
      <c r="J4" s="5"/>
      <c r="K4" s="5"/>
    </row>
    <row r="5" spans="2:11" ht="64.5" thickBot="1" x14ac:dyDescent="0.25">
      <c r="B5" s="36" t="s">
        <v>3</v>
      </c>
      <c r="C5" s="36" t="s">
        <v>4</v>
      </c>
      <c r="D5" s="36" t="s">
        <v>5</v>
      </c>
      <c r="E5" s="36" t="s">
        <v>6</v>
      </c>
      <c r="F5" s="36" t="s">
        <v>7</v>
      </c>
      <c r="G5" s="36" t="s">
        <v>68</v>
      </c>
      <c r="H5" s="36" t="s">
        <v>69</v>
      </c>
      <c r="I5" s="36" t="s">
        <v>72</v>
      </c>
      <c r="J5" s="36" t="s">
        <v>71</v>
      </c>
      <c r="K5" s="36" t="s">
        <v>70</v>
      </c>
    </row>
    <row r="6" spans="2:11" ht="13.5" thickTop="1" x14ac:dyDescent="0.2">
      <c r="B6" s="6" t="s">
        <v>8</v>
      </c>
      <c r="C6" s="7">
        <v>9920.7999999999993</v>
      </c>
      <c r="D6" s="7">
        <v>6055</v>
      </c>
      <c r="E6" s="7">
        <v>32170.800000000003</v>
      </c>
      <c r="F6" s="8">
        <v>686934.7</v>
      </c>
      <c r="G6" s="8">
        <v>660322.97</v>
      </c>
      <c r="H6" s="8">
        <v>250922.7</v>
      </c>
      <c r="I6" s="33">
        <f>ROUND(H6/G6,4)</f>
        <v>0.38</v>
      </c>
      <c r="J6" s="8">
        <f>I6*F6</f>
        <v>261035.18599999999</v>
      </c>
      <c r="K6" s="9">
        <f>ROUND(I6*E6,4)</f>
        <v>12224.904</v>
      </c>
    </row>
    <row r="7" spans="2:11" x14ac:dyDescent="0.2">
      <c r="B7" s="10" t="s">
        <v>9</v>
      </c>
      <c r="C7" s="11">
        <v>5758.9</v>
      </c>
      <c r="D7" s="11">
        <v>4927.6000000000004</v>
      </c>
      <c r="E7" s="11">
        <v>20864.099999999999</v>
      </c>
      <c r="F7" s="12">
        <v>1266356.8999999999</v>
      </c>
      <c r="G7" s="12">
        <v>1180196.96</v>
      </c>
      <c r="H7" s="12">
        <v>554692.6</v>
      </c>
      <c r="I7" s="34">
        <f t="shared" ref="I7:I55" si="0">ROUND(H7/G7,4)</f>
        <v>0.47</v>
      </c>
      <c r="J7" s="12">
        <f t="shared" ref="J7:J55" si="1">I7*F7</f>
        <v>595187.7429999999</v>
      </c>
      <c r="K7" s="13">
        <f>ROUND(I7*E7,4)</f>
        <v>9806.1270000000004</v>
      </c>
    </row>
    <row r="8" spans="2:11" x14ac:dyDescent="0.2">
      <c r="B8" s="10" t="s">
        <v>10</v>
      </c>
      <c r="C8" s="11">
        <v>4323.8</v>
      </c>
      <c r="D8" s="11">
        <v>7896.1</v>
      </c>
      <c r="E8" s="11">
        <v>283.99999999999818</v>
      </c>
      <c r="F8" s="12">
        <v>1574500.61</v>
      </c>
      <c r="G8" s="12">
        <v>1496468.11</v>
      </c>
      <c r="H8" s="12">
        <v>1032304</v>
      </c>
      <c r="I8" s="34">
        <f t="shared" si="0"/>
        <v>0.68979999999999997</v>
      </c>
      <c r="J8" s="12">
        <f t="shared" si="1"/>
        <v>1086090.5207780001</v>
      </c>
      <c r="K8" s="13">
        <f>ROUND(I8*E8,4)</f>
        <v>195.9032</v>
      </c>
    </row>
    <row r="9" spans="2:11" x14ac:dyDescent="0.2">
      <c r="B9" s="10" t="s">
        <v>11</v>
      </c>
      <c r="C9" s="11">
        <v>11935.8</v>
      </c>
      <c r="D9" s="11">
        <v>12565.7</v>
      </c>
      <c r="E9" s="11">
        <v>44869.8</v>
      </c>
      <c r="F9" s="12">
        <v>775243.18</v>
      </c>
      <c r="G9" s="12">
        <v>750531.24</v>
      </c>
      <c r="H9" s="12">
        <v>352749.7</v>
      </c>
      <c r="I9" s="34">
        <f t="shared" si="0"/>
        <v>0.47</v>
      </c>
      <c r="J9" s="12">
        <f t="shared" si="1"/>
        <v>364364.29460000002</v>
      </c>
      <c r="K9" s="13">
        <f>ROUND(I9*E9,4)</f>
        <v>21088.806</v>
      </c>
    </row>
    <row r="10" spans="2:11" x14ac:dyDescent="0.2">
      <c r="B10" s="10" t="s">
        <v>12</v>
      </c>
      <c r="C10" s="11">
        <v>5978.7</v>
      </c>
      <c r="D10" s="11">
        <v>9234.7000000000007</v>
      </c>
      <c r="E10" s="11">
        <v>32736.899999999998</v>
      </c>
      <c r="F10" s="12">
        <v>1325469.3500000001</v>
      </c>
      <c r="G10" s="12">
        <v>1377038.58</v>
      </c>
      <c r="H10" s="12">
        <v>564585.80000000005</v>
      </c>
      <c r="I10" s="34">
        <f t="shared" si="0"/>
        <v>0.41</v>
      </c>
      <c r="J10" s="12">
        <f t="shared" si="1"/>
        <v>543442.43350000004</v>
      </c>
      <c r="K10" s="13">
        <f>ROUND(I10*E10,4)</f>
        <v>13422.129000000001</v>
      </c>
    </row>
    <row r="11" spans="2:11" x14ac:dyDescent="0.2">
      <c r="B11" s="10" t="s">
        <v>13</v>
      </c>
      <c r="C11" s="11">
        <v>6982</v>
      </c>
      <c r="D11" s="11">
        <v>7040.1</v>
      </c>
      <c r="E11" s="11">
        <v>29154</v>
      </c>
      <c r="F11" s="12">
        <v>887537.9</v>
      </c>
      <c r="G11" s="12">
        <v>860074.98</v>
      </c>
      <c r="H11" s="12">
        <v>326826.40000000002</v>
      </c>
      <c r="I11" s="34">
        <f t="shared" si="0"/>
        <v>0.38</v>
      </c>
      <c r="J11" s="12">
        <f t="shared" si="1"/>
        <v>337264.402</v>
      </c>
      <c r="K11" s="13">
        <f>ROUND(I11*E11,4)</f>
        <v>11078.52</v>
      </c>
    </row>
    <row r="12" spans="2:11" x14ac:dyDescent="0.2">
      <c r="B12" s="10" t="s">
        <v>14</v>
      </c>
      <c r="C12" s="11">
        <v>23574</v>
      </c>
      <c r="D12" s="11">
        <v>12187.1</v>
      </c>
      <c r="E12" s="11">
        <v>83293.5</v>
      </c>
      <c r="F12" s="12">
        <v>686026.18</v>
      </c>
      <c r="G12" s="12">
        <v>596761.43000000005</v>
      </c>
      <c r="H12" s="12">
        <v>214834.1</v>
      </c>
      <c r="I12" s="34">
        <f t="shared" si="0"/>
        <v>0.36</v>
      </c>
      <c r="J12" s="12">
        <f t="shared" si="1"/>
        <v>246969.42480000001</v>
      </c>
      <c r="K12" s="13">
        <f>ROUND(I12*E12,4)</f>
        <v>29985.66</v>
      </c>
    </row>
    <row r="13" spans="2:11" x14ac:dyDescent="0.2">
      <c r="B13" s="10" t="s">
        <v>15</v>
      </c>
      <c r="C13" s="11">
        <v>3430</v>
      </c>
      <c r="D13" s="11">
        <v>1188</v>
      </c>
      <c r="E13" s="11">
        <v>6048</v>
      </c>
      <c r="F13" s="12">
        <v>1204316.72</v>
      </c>
      <c r="G13" s="12">
        <v>1168639.92</v>
      </c>
      <c r="H13" s="12">
        <v>385651.20000000001</v>
      </c>
      <c r="I13" s="34">
        <f t="shared" si="0"/>
        <v>0.33</v>
      </c>
      <c r="J13" s="12">
        <f t="shared" si="1"/>
        <v>397424.51760000002</v>
      </c>
      <c r="K13" s="13">
        <f>ROUND(I13*E13,4)</f>
        <v>1995.84</v>
      </c>
    </row>
    <row r="14" spans="2:11" x14ac:dyDescent="0.2">
      <c r="B14" s="10" t="s">
        <v>16</v>
      </c>
      <c r="C14" s="11">
        <v>6384</v>
      </c>
      <c r="D14" s="11">
        <v>5998</v>
      </c>
      <c r="E14" s="11">
        <v>24292</v>
      </c>
      <c r="F14" s="12">
        <v>481406.79</v>
      </c>
      <c r="G14" s="12">
        <v>498007.02</v>
      </c>
      <c r="H14" s="12">
        <v>229083.2</v>
      </c>
      <c r="I14" s="34">
        <f t="shared" si="0"/>
        <v>0.46</v>
      </c>
      <c r="J14" s="12">
        <f t="shared" si="1"/>
        <v>221447.12340000001</v>
      </c>
      <c r="K14" s="13">
        <f>ROUND(I14*E14,4)</f>
        <v>11174.32</v>
      </c>
    </row>
    <row r="15" spans="2:11" x14ac:dyDescent="0.2">
      <c r="B15" s="10" t="s">
        <v>17</v>
      </c>
      <c r="C15" s="11">
        <v>4225.8999999999996</v>
      </c>
      <c r="D15" s="11">
        <v>3770.5</v>
      </c>
      <c r="E15" s="11">
        <v>14074.2</v>
      </c>
      <c r="F15" s="12">
        <v>418590.2</v>
      </c>
      <c r="G15" s="12">
        <v>506704.92</v>
      </c>
      <c r="H15" s="12">
        <v>319210.09999999998</v>
      </c>
      <c r="I15" s="34">
        <f t="shared" si="0"/>
        <v>0.63</v>
      </c>
      <c r="J15" s="12">
        <f t="shared" si="1"/>
        <v>263711.826</v>
      </c>
      <c r="K15" s="13">
        <f>ROUND(I15*E15,4)</f>
        <v>8866.7459999999992</v>
      </c>
    </row>
    <row r="16" spans="2:11" x14ac:dyDescent="0.2">
      <c r="B16" s="10" t="s">
        <v>18</v>
      </c>
      <c r="C16" s="11">
        <v>3708.6</v>
      </c>
      <c r="D16" s="11">
        <v>30845.4</v>
      </c>
      <c r="E16" s="11">
        <v>111551.6</v>
      </c>
      <c r="F16" s="12">
        <v>1649153.43</v>
      </c>
      <c r="G16" s="12">
        <v>1652101.95</v>
      </c>
      <c r="H16" s="12">
        <v>363462.39999999997</v>
      </c>
      <c r="I16" s="34">
        <f t="shared" si="0"/>
        <v>0.22</v>
      </c>
      <c r="J16" s="12">
        <f t="shared" si="1"/>
        <v>362813.75459999999</v>
      </c>
      <c r="K16" s="13">
        <f>ROUND(I16*E16,4)</f>
        <v>24541.351999999999</v>
      </c>
    </row>
    <row r="17" spans="2:11" x14ac:dyDescent="0.2">
      <c r="B17" s="10" t="s">
        <v>19</v>
      </c>
      <c r="C17" s="11">
        <v>3054</v>
      </c>
      <c r="D17" s="11">
        <v>5183</v>
      </c>
      <c r="E17" s="11">
        <v>15692</v>
      </c>
      <c r="F17" s="12">
        <v>406579.89</v>
      </c>
      <c r="G17" s="12">
        <v>422163.29</v>
      </c>
      <c r="H17" s="12">
        <v>308149.5</v>
      </c>
      <c r="I17" s="34">
        <f t="shared" si="0"/>
        <v>0.72989999999999999</v>
      </c>
      <c r="J17" s="12">
        <f t="shared" si="1"/>
        <v>296762.66171100002</v>
      </c>
      <c r="K17" s="13">
        <f>ROUND(I17*E17,4)</f>
        <v>11453.5908</v>
      </c>
    </row>
    <row r="18" spans="2:11" x14ac:dyDescent="0.2">
      <c r="B18" s="10" t="s">
        <v>20</v>
      </c>
      <c r="C18" s="11">
        <v>5180.2</v>
      </c>
      <c r="D18" s="11">
        <v>5487.6</v>
      </c>
      <c r="E18" s="11">
        <v>21069.699999999997</v>
      </c>
      <c r="F18" s="12">
        <v>634083.78</v>
      </c>
      <c r="G18" s="12">
        <v>596197.35</v>
      </c>
      <c r="H18" s="12">
        <v>298098.7</v>
      </c>
      <c r="I18" s="34">
        <f t="shared" si="0"/>
        <v>0.5</v>
      </c>
      <c r="J18" s="12">
        <f t="shared" si="1"/>
        <v>317041.89</v>
      </c>
      <c r="K18" s="13">
        <f>ROUND(I18*E18,4)</f>
        <v>10534.85</v>
      </c>
    </row>
    <row r="19" spans="2:11" x14ac:dyDescent="0.2">
      <c r="B19" s="10" t="s">
        <v>21</v>
      </c>
      <c r="C19" s="11">
        <v>13096.3</v>
      </c>
      <c r="D19" s="11">
        <v>19629.599999999999</v>
      </c>
      <c r="E19" s="11">
        <v>55053.5</v>
      </c>
      <c r="F19" s="12">
        <v>794856.13</v>
      </c>
      <c r="G19" s="12">
        <v>843960.3</v>
      </c>
      <c r="H19" s="12">
        <v>337584.10000000003</v>
      </c>
      <c r="I19" s="34">
        <f t="shared" si="0"/>
        <v>0.4</v>
      </c>
      <c r="J19" s="12">
        <f t="shared" si="1"/>
        <v>317942.45200000005</v>
      </c>
      <c r="K19" s="13">
        <f>ROUND(I19*E19,4)</f>
        <v>22021.4</v>
      </c>
    </row>
    <row r="20" spans="2:11" x14ac:dyDescent="0.2">
      <c r="B20" s="10" t="s">
        <v>22</v>
      </c>
      <c r="C20" s="11">
        <v>5248.6</v>
      </c>
      <c r="D20" s="11">
        <v>-14460</v>
      </c>
      <c r="E20" s="11">
        <v>9333.4000000000015</v>
      </c>
      <c r="F20" s="12">
        <v>576477.4</v>
      </c>
      <c r="G20" s="12">
        <v>548135.22</v>
      </c>
      <c r="H20" s="12">
        <v>328881.09999999998</v>
      </c>
      <c r="I20" s="34">
        <f t="shared" si="0"/>
        <v>0.6</v>
      </c>
      <c r="J20" s="12">
        <f t="shared" si="1"/>
        <v>345886.44</v>
      </c>
      <c r="K20" s="13">
        <f>ROUND(I20*E20,4)</f>
        <v>5600.04</v>
      </c>
    </row>
    <row r="21" spans="2:11" x14ac:dyDescent="0.2">
      <c r="B21" s="10" t="s">
        <v>23</v>
      </c>
      <c r="C21" s="11">
        <v>22070</v>
      </c>
      <c r="D21" s="11">
        <v>25340</v>
      </c>
      <c r="E21" s="11">
        <v>92680</v>
      </c>
      <c r="F21" s="12">
        <v>1351750.51</v>
      </c>
      <c r="G21" s="12">
        <v>1431560.41</v>
      </c>
      <c r="H21" s="12">
        <v>587978.30000000005</v>
      </c>
      <c r="I21" s="34">
        <f t="shared" si="0"/>
        <v>0.41070000000000001</v>
      </c>
      <c r="J21" s="12">
        <f t="shared" si="1"/>
        <v>555163.934457</v>
      </c>
      <c r="K21" s="13">
        <f>ROUND(I21*E21,4)</f>
        <v>38063.675999999999</v>
      </c>
    </row>
    <row r="22" spans="2:11" x14ac:dyDescent="0.2">
      <c r="B22" s="10" t="s">
        <v>24</v>
      </c>
      <c r="C22" s="11">
        <v>41510.300000000003</v>
      </c>
      <c r="D22" s="11">
        <v>50057.3</v>
      </c>
      <c r="E22" s="11">
        <v>190490.5</v>
      </c>
      <c r="F22" s="12">
        <v>5321664.74</v>
      </c>
      <c r="G22" s="12">
        <v>5195696.12</v>
      </c>
      <c r="H22" s="12">
        <v>4100324.1999999997</v>
      </c>
      <c r="I22" s="34">
        <f t="shared" si="0"/>
        <v>0.78920000000000001</v>
      </c>
      <c r="J22" s="12">
        <f t="shared" si="1"/>
        <v>4199857.8128080005</v>
      </c>
      <c r="K22" s="13">
        <f>ROUND(I22*E22,4)</f>
        <v>150335.10260000001</v>
      </c>
    </row>
    <row r="23" spans="2:11" x14ac:dyDescent="0.2">
      <c r="B23" s="10" t="s">
        <v>25</v>
      </c>
      <c r="C23" s="11">
        <v>10104.9</v>
      </c>
      <c r="D23" s="11">
        <v>9762.7999999999993</v>
      </c>
      <c r="E23" s="11">
        <v>36582.800000000003</v>
      </c>
      <c r="F23" s="12">
        <v>569394.84</v>
      </c>
      <c r="G23" s="12">
        <v>551694.72</v>
      </c>
      <c r="H23" s="12">
        <v>358587.39999999997</v>
      </c>
      <c r="I23" s="34">
        <f t="shared" si="0"/>
        <v>0.65</v>
      </c>
      <c r="J23" s="12">
        <f t="shared" si="1"/>
        <v>370106.64600000001</v>
      </c>
      <c r="K23" s="13">
        <f>ROUND(I23*E23,4)</f>
        <v>23778.82</v>
      </c>
    </row>
    <row r="24" spans="2:11" x14ac:dyDescent="0.2">
      <c r="B24" s="10" t="s">
        <v>26</v>
      </c>
      <c r="C24" s="11">
        <v>3928.5</v>
      </c>
      <c r="D24" s="11">
        <v>3086.2</v>
      </c>
      <c r="E24" s="11">
        <v>14762.600000000002</v>
      </c>
      <c r="F24" s="12">
        <v>515597.35</v>
      </c>
      <c r="G24" s="12">
        <v>494883.64</v>
      </c>
      <c r="H24" s="12">
        <v>321668.8</v>
      </c>
      <c r="I24" s="34">
        <f t="shared" si="0"/>
        <v>0.65</v>
      </c>
      <c r="J24" s="12">
        <f t="shared" si="1"/>
        <v>335138.27749999997</v>
      </c>
      <c r="K24" s="13">
        <f>ROUND(I24*E24,4)</f>
        <v>9595.69</v>
      </c>
    </row>
    <row r="25" spans="2:11" x14ac:dyDescent="0.2">
      <c r="B25" s="10" t="s">
        <v>27</v>
      </c>
      <c r="C25" s="11">
        <v>17347.400000000001</v>
      </c>
      <c r="D25" s="11">
        <v>10919.8</v>
      </c>
      <c r="E25" s="11">
        <v>65087.7</v>
      </c>
      <c r="F25" s="12">
        <v>371431.76</v>
      </c>
      <c r="G25" s="12">
        <v>341564.84</v>
      </c>
      <c r="H25" s="12">
        <v>167366.79999999999</v>
      </c>
      <c r="I25" s="34">
        <f t="shared" si="0"/>
        <v>0.49</v>
      </c>
      <c r="J25" s="12">
        <f t="shared" si="1"/>
        <v>182001.5624</v>
      </c>
      <c r="K25" s="13">
        <f>ROUND(I25*E25,4)</f>
        <v>31892.973000000002</v>
      </c>
    </row>
    <row r="26" spans="2:11" x14ac:dyDescent="0.2">
      <c r="B26" s="10" t="s">
        <v>28</v>
      </c>
      <c r="C26" s="11">
        <v>12760</v>
      </c>
      <c r="D26" s="11">
        <v>15250</v>
      </c>
      <c r="E26" s="11">
        <v>57310</v>
      </c>
      <c r="F26" s="12">
        <v>3716377.54</v>
      </c>
      <c r="G26" s="12">
        <v>3510411.19</v>
      </c>
      <c r="H26" s="12">
        <v>1158433.3999999999</v>
      </c>
      <c r="I26" s="34">
        <f t="shared" si="0"/>
        <v>0.33</v>
      </c>
      <c r="J26" s="12">
        <f t="shared" si="1"/>
        <v>1226404.5882000001</v>
      </c>
      <c r="K26" s="13">
        <f>ROUND(I26*E26,4)</f>
        <v>18912.3</v>
      </c>
    </row>
    <row r="27" spans="2:11" x14ac:dyDescent="0.2">
      <c r="B27" s="10" t="s">
        <v>29</v>
      </c>
      <c r="C27" s="11">
        <v>28694.1</v>
      </c>
      <c r="D27" s="11">
        <v>24670.799999999999</v>
      </c>
      <c r="E27" s="11">
        <v>152997.9</v>
      </c>
      <c r="F27" s="12">
        <v>3158609.87</v>
      </c>
      <c r="G27" s="12">
        <v>3038589.76</v>
      </c>
      <c r="H27" s="12">
        <v>2876243.5999999996</v>
      </c>
      <c r="I27" s="34">
        <f t="shared" si="0"/>
        <v>0.9466</v>
      </c>
      <c r="J27" s="12">
        <f t="shared" si="1"/>
        <v>2989940.1029420001</v>
      </c>
      <c r="K27" s="13">
        <f>ROUND(I27*E27,4)</f>
        <v>144827.81210000001</v>
      </c>
    </row>
    <row r="28" spans="2:11" x14ac:dyDescent="0.2">
      <c r="B28" s="10" t="s">
        <v>30</v>
      </c>
      <c r="C28" s="11">
        <v>20713.8</v>
      </c>
      <c r="D28" s="11">
        <v>12050</v>
      </c>
      <c r="E28" s="11">
        <v>42460.1</v>
      </c>
      <c r="F28" s="12">
        <v>2360146.96</v>
      </c>
      <c r="G28" s="12">
        <v>2284811.14</v>
      </c>
      <c r="H28" s="12">
        <v>2284130.7999999998</v>
      </c>
      <c r="I28" s="34">
        <f t="shared" si="0"/>
        <v>0.99970000000000003</v>
      </c>
      <c r="J28" s="12">
        <f t="shared" si="1"/>
        <v>2359438.915912</v>
      </c>
      <c r="K28" s="13">
        <f>ROUND(I28*E28,4)</f>
        <v>42447.362000000001</v>
      </c>
    </row>
    <row r="29" spans="2:11" x14ac:dyDescent="0.2">
      <c r="B29" s="10" t="s">
        <v>31</v>
      </c>
      <c r="C29" s="11">
        <v>26398.400000000001</v>
      </c>
      <c r="D29" s="11">
        <v>29546.7</v>
      </c>
      <c r="E29" s="11">
        <v>117962.59999999999</v>
      </c>
      <c r="F29" s="12">
        <v>3384774.34</v>
      </c>
      <c r="G29" s="12">
        <v>3429463.89</v>
      </c>
      <c r="H29" s="12">
        <v>2398199.2999999998</v>
      </c>
      <c r="I29" s="34">
        <f t="shared" si="0"/>
        <v>0.69930000000000003</v>
      </c>
      <c r="J29" s="12">
        <f t="shared" si="1"/>
        <v>2366972.6959620002</v>
      </c>
      <c r="K29" s="13">
        <f>ROUND(I29*E29,4)</f>
        <v>82491.246199999994</v>
      </c>
    </row>
    <row r="30" spans="2:11" x14ac:dyDescent="0.2">
      <c r="B30" s="10" t="s">
        <v>32</v>
      </c>
      <c r="C30" s="11">
        <v>8613.5</v>
      </c>
      <c r="D30" s="11">
        <v>10441.5</v>
      </c>
      <c r="E30" s="11">
        <v>42969.8</v>
      </c>
      <c r="F30" s="12">
        <v>358051.01</v>
      </c>
      <c r="G30" s="12">
        <v>356120.21</v>
      </c>
      <c r="H30" s="12">
        <v>277773.8</v>
      </c>
      <c r="I30" s="34">
        <f t="shared" si="0"/>
        <v>0.78</v>
      </c>
      <c r="J30" s="12">
        <f t="shared" si="1"/>
        <v>279279.78779999999</v>
      </c>
      <c r="K30" s="13">
        <f>ROUND(I30*E30,4)</f>
        <v>33516.444000000003</v>
      </c>
    </row>
    <row r="31" spans="2:11" x14ac:dyDescent="0.2">
      <c r="B31" s="10" t="s">
        <v>33</v>
      </c>
      <c r="C31" s="11">
        <v>36548.199999999997</v>
      </c>
      <c r="D31" s="11">
        <v>33146.5</v>
      </c>
      <c r="E31" s="11">
        <v>238177.5</v>
      </c>
      <c r="F31" s="12">
        <v>1412097.16</v>
      </c>
      <c r="G31" s="12">
        <v>1344600.08</v>
      </c>
      <c r="H31" s="12">
        <v>295812</v>
      </c>
      <c r="I31" s="34">
        <f t="shared" si="0"/>
        <v>0.22</v>
      </c>
      <c r="J31" s="12">
        <f t="shared" si="1"/>
        <v>310661.37520000001</v>
      </c>
      <c r="K31" s="13">
        <f>ROUND(I31*E31,4)</f>
        <v>52399.05</v>
      </c>
    </row>
    <row r="32" spans="2:11" x14ac:dyDescent="0.2">
      <c r="B32" s="10" t="s">
        <v>34</v>
      </c>
      <c r="C32" s="11">
        <v>8801</v>
      </c>
      <c r="D32" s="11">
        <v>9202.5</v>
      </c>
      <c r="E32" s="11">
        <v>38453.100000000006</v>
      </c>
      <c r="F32" s="12">
        <v>910737.72</v>
      </c>
      <c r="G32" s="12">
        <v>857437.38</v>
      </c>
      <c r="H32" s="12">
        <v>728026.9</v>
      </c>
      <c r="I32" s="34">
        <f t="shared" si="0"/>
        <v>0.84909999999999997</v>
      </c>
      <c r="J32" s="12">
        <f t="shared" si="1"/>
        <v>773307.39805199997</v>
      </c>
      <c r="K32" s="13">
        <f>ROUND(I32*E32,4)</f>
        <v>32650.5272</v>
      </c>
    </row>
    <row r="33" spans="2:11" x14ac:dyDescent="0.2">
      <c r="B33" s="10" t="s">
        <v>35</v>
      </c>
      <c r="C33" s="11">
        <v>37260</v>
      </c>
      <c r="D33" s="11">
        <v>41100</v>
      </c>
      <c r="E33" s="11">
        <v>165410</v>
      </c>
      <c r="F33" s="12">
        <v>2853982.95</v>
      </c>
      <c r="G33" s="12">
        <v>2998467.68</v>
      </c>
      <c r="H33" s="12">
        <v>2608658.5</v>
      </c>
      <c r="I33" s="34">
        <f t="shared" si="0"/>
        <v>0.87</v>
      </c>
      <c r="J33" s="12">
        <f t="shared" si="1"/>
        <v>2482965.1665000003</v>
      </c>
      <c r="K33" s="13">
        <f>ROUND(I33*E33,4)</f>
        <v>143906.70000000001</v>
      </c>
    </row>
    <row r="34" spans="2:11" x14ac:dyDescent="0.2">
      <c r="B34" s="10" t="s">
        <v>36</v>
      </c>
      <c r="C34" s="11">
        <v>8390</v>
      </c>
      <c r="D34" s="11">
        <v>21260</v>
      </c>
      <c r="E34" s="11">
        <v>92410</v>
      </c>
      <c r="F34" s="12">
        <v>820888.06</v>
      </c>
      <c r="G34" s="12">
        <v>820404.62</v>
      </c>
      <c r="H34" s="12">
        <v>352774</v>
      </c>
      <c r="I34" s="34">
        <f t="shared" si="0"/>
        <v>0.43</v>
      </c>
      <c r="J34" s="12">
        <f t="shared" si="1"/>
        <v>352981.86580000003</v>
      </c>
      <c r="K34" s="13">
        <f>ROUND(I34*E34,4)</f>
        <v>39736.300000000003</v>
      </c>
    </row>
    <row r="35" spans="2:11" x14ac:dyDescent="0.2">
      <c r="B35" s="10" t="s">
        <v>37</v>
      </c>
      <c r="C35" s="11">
        <v>14406.8</v>
      </c>
      <c r="D35" s="11">
        <v>17473.7</v>
      </c>
      <c r="E35" s="11">
        <v>67353.3</v>
      </c>
      <c r="F35" s="12">
        <v>2154521.7799999998</v>
      </c>
      <c r="G35" s="12">
        <v>2134353.98</v>
      </c>
      <c r="H35" s="12">
        <v>1493802</v>
      </c>
      <c r="I35" s="34">
        <f t="shared" si="0"/>
        <v>0.69989999999999997</v>
      </c>
      <c r="J35" s="12">
        <f t="shared" si="1"/>
        <v>1507949.7938219998</v>
      </c>
      <c r="K35" s="13">
        <f>ROUND(I35*E35,4)</f>
        <v>47140.574699999997</v>
      </c>
    </row>
    <row r="36" spans="2:11" x14ac:dyDescent="0.2">
      <c r="B36" s="10" t="s">
        <v>38</v>
      </c>
      <c r="C36" s="11">
        <v>18198.8</v>
      </c>
      <c r="D36" s="11">
        <v>22304.9</v>
      </c>
      <c r="E36" s="11">
        <v>81027.200000000012</v>
      </c>
      <c r="F36" s="12">
        <v>1941128.6</v>
      </c>
      <c r="G36" s="12">
        <v>1819380.82</v>
      </c>
      <c r="H36" s="12">
        <v>1600788.8</v>
      </c>
      <c r="I36" s="34">
        <f t="shared" si="0"/>
        <v>0.87990000000000002</v>
      </c>
      <c r="J36" s="12">
        <f t="shared" si="1"/>
        <v>1707999.0551400001</v>
      </c>
      <c r="K36" s="13">
        <f>ROUND(I36*E36,4)</f>
        <v>71295.833299999998</v>
      </c>
    </row>
    <row r="37" spans="2:11" x14ac:dyDescent="0.2">
      <c r="B37" s="10" t="s">
        <v>39</v>
      </c>
      <c r="C37" s="11">
        <v>13315.7</v>
      </c>
      <c r="D37" s="11">
        <v>16330</v>
      </c>
      <c r="E37" s="11">
        <v>56380</v>
      </c>
      <c r="F37" s="12">
        <v>957258.26</v>
      </c>
      <c r="G37" s="12">
        <v>952223.33</v>
      </c>
      <c r="H37" s="12">
        <v>714167.5</v>
      </c>
      <c r="I37" s="34">
        <f t="shared" si="0"/>
        <v>0.75</v>
      </c>
      <c r="J37" s="12">
        <f t="shared" si="1"/>
        <v>717943.69500000007</v>
      </c>
      <c r="K37" s="13">
        <f>ROUND(I37*E37,4)</f>
        <v>42285</v>
      </c>
    </row>
    <row r="38" spans="2:11" x14ac:dyDescent="0.2">
      <c r="B38" s="10" t="s">
        <v>40</v>
      </c>
      <c r="C38" s="11">
        <v>24843</v>
      </c>
      <c r="D38" s="11">
        <v>22404</v>
      </c>
      <c r="E38" s="11">
        <v>78968</v>
      </c>
      <c r="F38" s="12">
        <v>2226541.5</v>
      </c>
      <c r="G38" s="12">
        <v>1998682.51</v>
      </c>
      <c r="H38" s="12">
        <v>879420.3</v>
      </c>
      <c r="I38" s="34">
        <f t="shared" si="0"/>
        <v>0.44</v>
      </c>
      <c r="J38" s="12">
        <f t="shared" si="1"/>
        <v>979678.26</v>
      </c>
      <c r="K38" s="13">
        <f>ROUND(I38*E38,4)</f>
        <v>34745.919999999998</v>
      </c>
    </row>
    <row r="39" spans="2:11" x14ac:dyDescent="0.2">
      <c r="B39" s="10" t="s">
        <v>41</v>
      </c>
      <c r="C39" s="11">
        <v>24386</v>
      </c>
      <c r="D39" s="11">
        <v>24260.2</v>
      </c>
      <c r="E39" s="11">
        <v>103005.59999999999</v>
      </c>
      <c r="F39" s="12">
        <v>1297217.69</v>
      </c>
      <c r="G39" s="12">
        <v>1316388.3899999999</v>
      </c>
      <c r="H39" s="12">
        <v>500227.60000000003</v>
      </c>
      <c r="I39" s="34">
        <f t="shared" si="0"/>
        <v>0.38</v>
      </c>
      <c r="J39" s="12">
        <f t="shared" si="1"/>
        <v>492942.72219999996</v>
      </c>
      <c r="K39" s="13">
        <f>ROUND(I39*E39,4)</f>
        <v>39142.127999999997</v>
      </c>
    </row>
    <row r="40" spans="2:11" x14ac:dyDescent="0.2">
      <c r="B40" s="10" t="s">
        <v>42</v>
      </c>
      <c r="C40" s="11">
        <v>51307.4</v>
      </c>
      <c r="D40" s="11">
        <v>82646.100000000006</v>
      </c>
      <c r="E40" s="11">
        <v>253382.80000000002</v>
      </c>
      <c r="F40" s="12">
        <v>2064546.71</v>
      </c>
      <c r="G40" s="12">
        <v>1966693.29</v>
      </c>
      <c r="H40" s="12">
        <v>432672.5</v>
      </c>
      <c r="I40" s="34">
        <f t="shared" si="0"/>
        <v>0.22</v>
      </c>
      <c r="J40" s="12">
        <f t="shared" si="1"/>
        <v>454200.27620000002</v>
      </c>
      <c r="K40" s="13">
        <f>ROUND(I40*E40,4)</f>
        <v>55744.216</v>
      </c>
    </row>
    <row r="41" spans="2:11" x14ac:dyDescent="0.2">
      <c r="B41" s="10" t="s">
        <v>43</v>
      </c>
      <c r="C41" s="11">
        <v>21410.400000000001</v>
      </c>
      <c r="D41" s="11">
        <v>23094.9</v>
      </c>
      <c r="E41" s="11">
        <v>85955.4</v>
      </c>
      <c r="F41" s="12">
        <v>972944.88</v>
      </c>
      <c r="G41" s="12">
        <v>972814.1</v>
      </c>
      <c r="H41" s="12">
        <v>428038.2</v>
      </c>
      <c r="I41" s="34">
        <f t="shared" si="0"/>
        <v>0.44</v>
      </c>
      <c r="J41" s="12">
        <f t="shared" si="1"/>
        <v>428095.74719999998</v>
      </c>
      <c r="K41" s="13">
        <f>ROUND(I41*E41,4)</f>
        <v>37820.375999999997</v>
      </c>
    </row>
    <row r="42" spans="2:11" x14ac:dyDescent="0.2">
      <c r="B42" s="10" t="s">
        <v>44</v>
      </c>
      <c r="C42" s="11">
        <v>81090</v>
      </c>
      <c r="D42" s="11">
        <v>95160</v>
      </c>
      <c r="E42" s="11">
        <v>378330</v>
      </c>
      <c r="F42" s="12">
        <v>6953518.8600000003</v>
      </c>
      <c r="G42" s="12">
        <v>6726758.1799999997</v>
      </c>
      <c r="H42" s="12">
        <v>3632401.0999999996</v>
      </c>
      <c r="I42" s="34">
        <f t="shared" si="0"/>
        <v>0.54</v>
      </c>
      <c r="J42" s="12">
        <f t="shared" si="1"/>
        <v>3754900.1844000006</v>
      </c>
      <c r="K42" s="13">
        <f>ROUND(I42*E42,4)</f>
        <v>204298.2</v>
      </c>
    </row>
    <row r="43" spans="2:11" x14ac:dyDescent="0.2">
      <c r="B43" s="10" t="s">
        <v>45</v>
      </c>
      <c r="C43" s="11">
        <v>18404.3</v>
      </c>
      <c r="D43" s="11">
        <v>5764.6</v>
      </c>
      <c r="E43" s="11">
        <v>-130825.79999999999</v>
      </c>
      <c r="F43" s="12">
        <v>2531459.25</v>
      </c>
      <c r="G43" s="12">
        <v>2511378.9300000002</v>
      </c>
      <c r="H43" s="12">
        <v>1054779.2</v>
      </c>
      <c r="I43" s="34">
        <f t="shared" si="0"/>
        <v>0.42</v>
      </c>
      <c r="J43" s="12">
        <f t="shared" si="1"/>
        <v>1063212.885</v>
      </c>
      <c r="K43" s="14">
        <f>ROUND(I43*E43,4)</f>
        <v>-54946.836000000003</v>
      </c>
    </row>
    <row r="44" spans="2:11" x14ac:dyDescent="0.2">
      <c r="B44" s="10" t="s">
        <v>46</v>
      </c>
      <c r="C44" s="11">
        <v>9121.2000000000007</v>
      </c>
      <c r="D44" s="11">
        <v>-2188.1999999999998</v>
      </c>
      <c r="E44" s="11">
        <v>24380.399999999998</v>
      </c>
      <c r="F44" s="12">
        <v>1248190.55</v>
      </c>
      <c r="G44" s="12">
        <v>1392208.14</v>
      </c>
      <c r="H44" s="12">
        <v>640415.69999999995</v>
      </c>
      <c r="I44" s="34">
        <f t="shared" si="0"/>
        <v>0.46</v>
      </c>
      <c r="J44" s="12">
        <f t="shared" si="1"/>
        <v>574167.65300000005</v>
      </c>
      <c r="K44" s="13">
        <f>ROUND(I44*E44,4)</f>
        <v>11214.984</v>
      </c>
    </row>
    <row r="45" spans="2:11" x14ac:dyDescent="0.2">
      <c r="B45" s="10" t="s">
        <v>47</v>
      </c>
      <c r="C45" s="11">
        <v>64460</v>
      </c>
      <c r="D45" s="11">
        <v>79010</v>
      </c>
      <c r="E45" s="11">
        <v>286760</v>
      </c>
      <c r="F45" s="12">
        <v>7056734.6799999997</v>
      </c>
      <c r="G45" s="12">
        <v>7272684.4199999999</v>
      </c>
      <c r="H45" s="12">
        <v>2077698.8</v>
      </c>
      <c r="I45" s="34">
        <f t="shared" si="0"/>
        <v>0.28570000000000001</v>
      </c>
      <c r="J45" s="12">
        <f t="shared" si="1"/>
        <v>2016109.0980759999</v>
      </c>
      <c r="K45" s="13">
        <f>ROUND(I45*E45,4)</f>
        <v>81927.331999999995</v>
      </c>
    </row>
    <row r="46" spans="2:11" x14ac:dyDescent="0.2">
      <c r="B46" s="10" t="s">
        <v>48</v>
      </c>
      <c r="C46" s="11">
        <v>24827.8</v>
      </c>
      <c r="D46" s="11">
        <v>-10488</v>
      </c>
      <c r="E46" s="11">
        <v>3726.9999999999964</v>
      </c>
      <c r="F46" s="12">
        <v>510483.25</v>
      </c>
      <c r="G46" s="12">
        <v>517124.15</v>
      </c>
      <c r="H46" s="12">
        <v>330959.5</v>
      </c>
      <c r="I46" s="34">
        <f t="shared" si="0"/>
        <v>0.64</v>
      </c>
      <c r="J46" s="12">
        <f t="shared" si="1"/>
        <v>326709.28000000003</v>
      </c>
      <c r="K46" s="13">
        <f>ROUND(I46*E46,4)</f>
        <v>2385.2800000000002</v>
      </c>
    </row>
    <row r="47" spans="2:11" x14ac:dyDescent="0.2">
      <c r="B47" s="10" t="s">
        <v>49</v>
      </c>
      <c r="C47" s="11">
        <v>10058</v>
      </c>
      <c r="D47" s="11">
        <v>36042</v>
      </c>
      <c r="E47" s="11">
        <v>170775.19999999998</v>
      </c>
      <c r="F47" s="12">
        <v>709256.74</v>
      </c>
      <c r="G47" s="12">
        <v>666901.81999999995</v>
      </c>
      <c r="H47" s="12">
        <v>418062.2</v>
      </c>
      <c r="I47" s="34">
        <f t="shared" si="0"/>
        <v>0.62690000000000001</v>
      </c>
      <c r="J47" s="12">
        <f t="shared" si="1"/>
        <v>444633.05030599999</v>
      </c>
      <c r="K47" s="13">
        <f>ROUND(I47*E47,4)</f>
        <v>107058.97289999999</v>
      </c>
    </row>
    <row r="48" spans="2:11" x14ac:dyDescent="0.2">
      <c r="B48" s="10" t="s">
        <v>50</v>
      </c>
      <c r="C48" s="11">
        <v>8361.5</v>
      </c>
      <c r="D48" s="11">
        <v>10643.3</v>
      </c>
      <c r="E48" s="11">
        <v>41272.800000000003</v>
      </c>
      <c r="F48" s="12">
        <v>686938.68</v>
      </c>
      <c r="G48" s="12">
        <v>729769.32</v>
      </c>
      <c r="H48" s="12">
        <v>466922.39999999997</v>
      </c>
      <c r="I48" s="34">
        <f t="shared" si="0"/>
        <v>0.63980000000000004</v>
      </c>
      <c r="J48" s="12">
        <f t="shared" si="1"/>
        <v>439503.36746400007</v>
      </c>
      <c r="K48" s="13">
        <f>ROUND(I48*E48,4)</f>
        <v>26406.3374</v>
      </c>
    </row>
    <row r="49" spans="2:11" x14ac:dyDescent="0.2">
      <c r="B49" s="10" t="s">
        <v>51</v>
      </c>
      <c r="C49" s="11">
        <v>2838.5</v>
      </c>
      <c r="D49" s="11">
        <v>3059.1</v>
      </c>
      <c r="E49" s="11">
        <v>12403.7</v>
      </c>
      <c r="F49" s="12">
        <v>792082.81</v>
      </c>
      <c r="G49" s="12">
        <v>749824.19</v>
      </c>
      <c r="H49" s="12">
        <v>352417.39999999997</v>
      </c>
      <c r="I49" s="34">
        <f t="shared" si="0"/>
        <v>0.47</v>
      </c>
      <c r="J49" s="12">
        <f t="shared" si="1"/>
        <v>372278.92070000002</v>
      </c>
      <c r="K49" s="13">
        <f>ROUND(I49*E49,4)</f>
        <v>5829.7389999999996</v>
      </c>
    </row>
    <row r="50" spans="2:11" x14ac:dyDescent="0.2">
      <c r="B50" s="10" t="s">
        <v>52</v>
      </c>
      <c r="C50" s="11">
        <v>2370</v>
      </c>
      <c r="D50" s="11">
        <v>2700</v>
      </c>
      <c r="E50" s="11">
        <v>20900</v>
      </c>
      <c r="F50" s="12">
        <v>387151.35999999999</v>
      </c>
      <c r="G50" s="12">
        <v>343475.23</v>
      </c>
      <c r="H50" s="12">
        <v>247302.2</v>
      </c>
      <c r="I50" s="34">
        <f t="shared" si="0"/>
        <v>0.72</v>
      </c>
      <c r="J50" s="12">
        <f t="shared" si="1"/>
        <v>278748.9792</v>
      </c>
      <c r="K50" s="13">
        <f>ROUND(I50*E50,4)</f>
        <v>15048</v>
      </c>
    </row>
    <row r="51" spans="2:11" x14ac:dyDescent="0.2">
      <c r="B51" s="10" t="s">
        <v>53</v>
      </c>
      <c r="C51" s="11">
        <v>4227.7</v>
      </c>
      <c r="D51" s="11">
        <v>3768.2</v>
      </c>
      <c r="E51" s="11">
        <v>19112.7</v>
      </c>
      <c r="F51" s="12">
        <v>1075965.2</v>
      </c>
      <c r="G51" s="12">
        <v>961031.65</v>
      </c>
      <c r="H51" s="12">
        <v>365189.80000000005</v>
      </c>
      <c r="I51" s="34">
        <f t="shared" si="0"/>
        <v>0.38</v>
      </c>
      <c r="J51" s="12">
        <f t="shared" si="1"/>
        <v>408866.77600000001</v>
      </c>
      <c r="K51" s="13">
        <f>ROUND(I51*E51,4)</f>
        <v>7262.826</v>
      </c>
    </row>
    <row r="52" spans="2:11" x14ac:dyDescent="0.2">
      <c r="B52" s="10" t="s">
        <v>54</v>
      </c>
      <c r="C52" s="11">
        <v>20450</v>
      </c>
      <c r="D52" s="11">
        <v>13430</v>
      </c>
      <c r="E52" s="11">
        <v>96720</v>
      </c>
      <c r="F52" s="12">
        <v>758865.69</v>
      </c>
      <c r="G52" s="12">
        <v>784886.07</v>
      </c>
      <c r="H52" s="12">
        <v>392443</v>
      </c>
      <c r="I52" s="34">
        <f t="shared" si="0"/>
        <v>0.5</v>
      </c>
      <c r="J52" s="12">
        <f t="shared" si="1"/>
        <v>379432.84499999997</v>
      </c>
      <c r="K52" s="13">
        <f>ROUND(I52*E52,4)</f>
        <v>48360</v>
      </c>
    </row>
    <row r="53" spans="2:11" x14ac:dyDescent="0.2">
      <c r="B53" s="10" t="s">
        <v>55</v>
      </c>
      <c r="C53" s="11">
        <v>21918</v>
      </c>
      <c r="D53" s="11">
        <v>18890</v>
      </c>
      <c r="E53" s="11">
        <v>77441</v>
      </c>
      <c r="F53" s="12">
        <v>1468639.38</v>
      </c>
      <c r="G53" s="12">
        <v>1498385.4</v>
      </c>
      <c r="H53" s="12">
        <v>374591.1</v>
      </c>
      <c r="I53" s="34">
        <f t="shared" si="0"/>
        <v>0.25</v>
      </c>
      <c r="J53" s="12">
        <f t="shared" si="1"/>
        <v>367159.84499999997</v>
      </c>
      <c r="K53" s="13">
        <f>ROUND(I53*E53,4)</f>
        <v>19360.25</v>
      </c>
    </row>
    <row r="54" spans="2:11" x14ac:dyDescent="0.2">
      <c r="B54" s="10" t="s">
        <v>56</v>
      </c>
      <c r="C54" s="11">
        <v>10027.299999999999</v>
      </c>
      <c r="D54" s="11">
        <v>9647</v>
      </c>
      <c r="E54" s="11">
        <v>44813.7</v>
      </c>
      <c r="F54" s="12">
        <v>514117.31</v>
      </c>
      <c r="G54" s="12">
        <v>434729</v>
      </c>
      <c r="H54" s="12">
        <v>347326.9</v>
      </c>
      <c r="I54" s="34">
        <f t="shared" si="0"/>
        <v>0.79900000000000004</v>
      </c>
      <c r="J54" s="12">
        <f t="shared" si="1"/>
        <v>410779.73069</v>
      </c>
      <c r="K54" s="13">
        <f>ROUND(I54*E54,4)</f>
        <v>35806.1463</v>
      </c>
    </row>
    <row r="55" spans="2:11" ht="13.5" thickBot="1" x14ac:dyDescent="0.25">
      <c r="B55" s="15" t="s">
        <v>57</v>
      </c>
      <c r="C55" s="16">
        <v>6254.6</v>
      </c>
      <c r="D55" s="16">
        <v>3866.7</v>
      </c>
      <c r="E55" s="16">
        <v>13183</v>
      </c>
      <c r="F55" s="17">
        <v>417538.8</v>
      </c>
      <c r="G55" s="17">
        <v>433266.44</v>
      </c>
      <c r="H55" s="17">
        <v>251293.6</v>
      </c>
      <c r="I55" s="35">
        <f t="shared" si="0"/>
        <v>0.57999999999999996</v>
      </c>
      <c r="J55" s="17">
        <f t="shared" si="1"/>
        <v>242172.50399999999</v>
      </c>
      <c r="K55" s="18">
        <f>ROUND(I55*E55,4)</f>
        <v>7646.14</v>
      </c>
    </row>
    <row r="56" spans="2:11" x14ac:dyDescent="0.2">
      <c r="C56" s="19">
        <f>SUM(C6:C55)</f>
        <v>848218.70000000007</v>
      </c>
      <c r="D56" s="19">
        <v>891201</v>
      </c>
      <c r="E56" s="19">
        <f>SUM(E6:E55)</f>
        <v>3633308.100000001</v>
      </c>
      <c r="F56" s="20">
        <f>SUM(F6:F55)</f>
        <v>77198139.950000003</v>
      </c>
      <c r="G56" s="20"/>
      <c r="H56" s="20">
        <f>SUM(H6:H55)</f>
        <v>41383933.20000001</v>
      </c>
      <c r="J56" s="20">
        <f>SUM(J6:J55)</f>
        <v>42109089.46791999</v>
      </c>
      <c r="K56" s="21">
        <f>SUM(K6:K55)</f>
        <v>1884375.6106999998</v>
      </c>
    </row>
    <row r="57" spans="2:11" x14ac:dyDescent="0.2">
      <c r="C57" s="22"/>
      <c r="D57" s="22" t="s">
        <v>58</v>
      </c>
      <c r="E57" s="23">
        <f>D56/C56-1</f>
        <v>5.0673605757571627E-2</v>
      </c>
      <c r="F57" s="22"/>
      <c r="G57" s="22"/>
      <c r="H57" s="22"/>
      <c r="J57" s="24" t="s">
        <v>59</v>
      </c>
      <c r="K57" s="25" t="s">
        <v>73</v>
      </c>
    </row>
    <row r="58" spans="2:11" x14ac:dyDescent="0.2">
      <c r="D58" s="22"/>
      <c r="E58" s="23"/>
      <c r="I58" s="26">
        <v>43418</v>
      </c>
      <c r="J58" s="27">
        <v>10576.3</v>
      </c>
      <c r="K58" s="27">
        <f>D3</f>
        <v>473.28788210035952</v>
      </c>
    </row>
    <row r="59" spans="2:11" x14ac:dyDescent="0.2">
      <c r="B59" s="28" t="s">
        <v>60</v>
      </c>
      <c r="I59" s="26">
        <v>43326</v>
      </c>
      <c r="J59" s="27">
        <v>11435.1</v>
      </c>
      <c r="K59" s="27">
        <v>462.57859461217464</v>
      </c>
    </row>
    <row r="60" spans="2:11" x14ac:dyDescent="0.2">
      <c r="B60" t="s">
        <v>61</v>
      </c>
      <c r="J60" s="29">
        <f>J58/J59-1</f>
        <v>-7.510209792655953E-2</v>
      </c>
      <c r="K60" s="29">
        <f>K58/K59-1</f>
        <v>2.3151281993849082E-2</v>
      </c>
    </row>
    <row r="61" spans="2:11" x14ac:dyDescent="0.2">
      <c r="B61" t="s">
        <v>62</v>
      </c>
      <c r="K61" s="26"/>
    </row>
    <row r="62" spans="2:11" x14ac:dyDescent="0.2">
      <c r="B62" t="s">
        <v>63</v>
      </c>
      <c r="K62" s="30"/>
    </row>
    <row r="63" spans="2:11" x14ac:dyDescent="0.2">
      <c r="B63" t="s">
        <v>64</v>
      </c>
      <c r="K63" s="30"/>
    </row>
    <row r="64" spans="2:11" ht="39.75" customHeight="1" x14ac:dyDescent="0.2">
      <c r="B64" s="31" t="s">
        <v>65</v>
      </c>
      <c r="C64" s="31"/>
      <c r="D64" s="31"/>
      <c r="E64" s="31"/>
      <c r="F64" s="31"/>
      <c r="G64" s="31"/>
      <c r="H64" s="31"/>
      <c r="I64" s="31"/>
      <c r="J64" s="31"/>
      <c r="K64" s="32"/>
    </row>
    <row r="65" spans="2:11" ht="27" customHeight="1" x14ac:dyDescent="0.2">
      <c r="B65" s="31" t="s">
        <v>66</v>
      </c>
      <c r="C65" s="31"/>
      <c r="D65" s="31"/>
      <c r="E65" s="31"/>
      <c r="F65" s="31"/>
      <c r="G65" s="31"/>
      <c r="H65" s="31"/>
      <c r="I65" s="31"/>
      <c r="J65" s="31"/>
      <c r="K65" s="32"/>
    </row>
    <row r="66" spans="2:11" ht="40.5" customHeight="1" x14ac:dyDescent="0.2">
      <c r="B66" s="31" t="s">
        <v>67</v>
      </c>
      <c r="C66" s="31"/>
      <c r="D66" s="31"/>
      <c r="E66" s="31"/>
      <c r="F66" s="31"/>
      <c r="G66" s="31"/>
      <c r="H66" s="31"/>
      <c r="I66" s="31"/>
      <c r="J66" s="31"/>
    </row>
  </sheetData>
  <mergeCells count="3">
    <mergeCell ref="B64:J64"/>
    <mergeCell ref="B65:J65"/>
    <mergeCell ref="B66:J66"/>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dc:creator>
  <cp:lastModifiedBy>Kimi</cp:lastModifiedBy>
  <dcterms:created xsi:type="dcterms:W3CDTF">2018-11-18T12:20:18Z</dcterms:created>
  <dcterms:modified xsi:type="dcterms:W3CDTF">2018-11-18T13:11:07Z</dcterms:modified>
</cp:coreProperties>
</file>