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12" i="1"/>
  <c r="H12" i="1"/>
  <c r="N12" i="1"/>
  <c r="M12" i="1"/>
  <c r="X11" i="1"/>
  <c r="X10" i="1"/>
  <c r="X9" i="1"/>
  <c r="X8" i="1"/>
  <c r="X7" i="1"/>
  <c r="X6" i="1"/>
  <c r="X5" i="1"/>
  <c r="X4" i="1"/>
  <c r="W11" i="1"/>
  <c r="W10" i="1"/>
  <c r="W9" i="1"/>
  <c r="W8" i="1"/>
  <c r="W7" i="1"/>
  <c r="W6" i="1"/>
  <c r="W5" i="1"/>
  <c r="W4" i="1"/>
  <c r="W3" i="1"/>
  <c r="U11" i="1"/>
  <c r="U10" i="1"/>
  <c r="U9" i="1"/>
  <c r="U8" i="1"/>
  <c r="U7" i="1"/>
  <c r="U6" i="1"/>
  <c r="U5" i="1"/>
  <c r="U4" i="1"/>
  <c r="U3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R6" i="1"/>
  <c r="Q6" i="1"/>
  <c r="S5" i="1"/>
  <c r="R5" i="1"/>
  <c r="Q5" i="1"/>
  <c r="S4" i="1"/>
  <c r="R4" i="1"/>
  <c r="Q4" i="1"/>
  <c r="S3" i="1"/>
  <c r="R3" i="1"/>
  <c r="Q3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J11" i="1"/>
  <c r="J10" i="1"/>
  <c r="J9" i="1"/>
  <c r="J8" i="1"/>
  <c r="J7" i="1"/>
  <c r="J6" i="1"/>
  <c r="J5" i="1"/>
  <c r="X3" i="1"/>
  <c r="X2" i="1"/>
  <c r="W2" i="1"/>
  <c r="U2" i="1"/>
  <c r="S2" i="1"/>
  <c r="R2" i="1"/>
  <c r="N4" i="1"/>
  <c r="M4" i="1"/>
  <c r="J4" i="1"/>
  <c r="N3" i="1"/>
  <c r="M3" i="1"/>
  <c r="J3" i="1"/>
  <c r="J2" i="1" l="1"/>
  <c r="M2" i="1" s="1"/>
  <c r="Q2" i="1" l="1"/>
  <c r="N2" i="1"/>
</calcChain>
</file>

<file path=xl/sharedStrings.xml><?xml version="1.0" encoding="utf-8"?>
<sst xmlns="http://schemas.openxmlformats.org/spreadsheetml/2006/main" count="74" uniqueCount="38">
  <si>
    <t>Purchase Date</t>
  </si>
  <si>
    <t>Demat</t>
  </si>
  <si>
    <t>Type</t>
  </si>
  <si>
    <t>Name</t>
  </si>
  <si>
    <t>Status</t>
  </si>
  <si>
    <t>Pos Name</t>
  </si>
  <si>
    <t>Purchase shares</t>
  </si>
  <si>
    <t>Transaction Avge</t>
  </si>
  <si>
    <t>OCP</t>
  </si>
  <si>
    <t>MCP</t>
  </si>
  <si>
    <t>Inherent Risk</t>
  </si>
  <si>
    <t>Residual Risk</t>
  </si>
  <si>
    <t>Current Date</t>
  </si>
  <si>
    <t>CMP</t>
  </si>
  <si>
    <t>Margin</t>
  </si>
  <si>
    <t>Indicator</t>
  </si>
  <si>
    <t>CMP-MF</t>
  </si>
  <si>
    <t>Pyramid</t>
  </si>
  <si>
    <t>Current PL</t>
  </si>
  <si>
    <t>Locked in gain %</t>
  </si>
  <si>
    <t>R Factor</t>
  </si>
  <si>
    <t>Holding days</t>
  </si>
  <si>
    <t>Investing</t>
  </si>
  <si>
    <t>Open</t>
  </si>
  <si>
    <t>Maithan Alloys</t>
  </si>
  <si>
    <t>Purchase Cost -Adj</t>
  </si>
  <si>
    <t>Wife</t>
  </si>
  <si>
    <t>WP-1</t>
  </si>
  <si>
    <t>WP-2</t>
  </si>
  <si>
    <t>WP-3</t>
  </si>
  <si>
    <t>WP-4</t>
  </si>
  <si>
    <t>Cluster</t>
  </si>
  <si>
    <t>WP-5</t>
  </si>
  <si>
    <t>WP-7</t>
  </si>
  <si>
    <t>WP-8</t>
  </si>
  <si>
    <t>WP-9</t>
  </si>
  <si>
    <t>WP-10</t>
  </si>
  <si>
    <t>WP-11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</si>
</sst>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14" fontId="1" fillId="0" borderId="0" xfId="0" applyNumberFormat="1" applyFont="1" applyAlignment="1">
      <alignment vertical="top" wrapText="1"/>
    </xf>
    <xf numFmtId="10" fontId="1" fillId="0" borderId="0" xfId="1" applyNumberFormat="1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1" fontId="1" fillId="2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H12" sqref="H12"/>
    </sheetView>
  </sheetViews>
  <sheetFormatPr defaultRowHeight="15" x14ac:dyDescent="0.25"/>
  <cols>
    <col min="1" max="1" width="10.7109375" bestFit="1" customWidth="1"/>
    <col min="5" max="5" width="11.140625" customWidth="1"/>
    <col min="9" max="9" width="11.5703125" bestFit="1" customWidth="1"/>
    <col min="11" max="11" width="4.7109375" bestFit="1" customWidth="1"/>
    <col min="14" max="14" width="9.7109375" bestFit="1" customWidth="1"/>
    <col min="15" max="15" width="10.7109375" bestFit="1" customWidth="1"/>
  </cols>
  <sheetData>
    <row r="1" spans="1:24" ht="30" x14ac:dyDescent="0.25">
      <c r="A1" s="1" t="s">
        <v>0</v>
      </c>
      <c r="B1" s="1" t="s">
        <v>1</v>
      </c>
      <c r="C1" s="1" t="s">
        <v>31</v>
      </c>
      <c r="D1" s="1" t="s">
        <v>2</v>
      </c>
      <c r="E1" s="2" t="s">
        <v>3</v>
      </c>
      <c r="F1" s="2" t="s">
        <v>4</v>
      </c>
      <c r="G1" s="2" t="s">
        <v>5</v>
      </c>
      <c r="H1" s="3" t="s">
        <v>25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4" t="s">
        <v>21</v>
      </c>
    </row>
    <row r="2" spans="1:24" ht="30" x14ac:dyDescent="0.25">
      <c r="A2" s="5">
        <v>41778</v>
      </c>
      <c r="B2" s="6" t="s">
        <v>26</v>
      </c>
      <c r="C2" s="6">
        <v>6</v>
      </c>
      <c r="D2" s="6" t="s">
        <v>22</v>
      </c>
      <c r="E2" s="6" t="s">
        <v>24</v>
      </c>
      <c r="F2" s="6" t="s">
        <v>23</v>
      </c>
      <c r="G2" s="6" t="s">
        <v>27</v>
      </c>
      <c r="H2" s="7">
        <v>400000</v>
      </c>
      <c r="I2" s="7">
        <v>11260</v>
      </c>
      <c r="J2" s="8">
        <f>H2/I2</f>
        <v>35.523978685612789</v>
      </c>
      <c r="K2" s="7">
        <v>30</v>
      </c>
      <c r="L2" s="12">
        <v>700</v>
      </c>
      <c r="M2" s="9">
        <f>(J2-K2)*I2</f>
        <v>62200.000000000007</v>
      </c>
      <c r="N2" s="13">
        <f>(J2-L2)*I2</f>
        <v>-7482000.0000000009</v>
      </c>
      <c r="O2" s="10">
        <v>43123</v>
      </c>
      <c r="P2" s="7">
        <v>999.25</v>
      </c>
      <c r="Q2" s="11">
        <f>(P2-J2)/J2</f>
        <v>27.128887500000001</v>
      </c>
      <c r="R2" s="11">
        <f>(L2-K2)/K2</f>
        <v>22.333333333333332</v>
      </c>
      <c r="S2" s="8">
        <f>P2/K2</f>
        <v>33.30833333333333</v>
      </c>
      <c r="T2" s="7">
        <v>24</v>
      </c>
      <c r="U2" s="7">
        <f>(P2-K2)*I2</f>
        <v>10913755</v>
      </c>
      <c r="V2" s="7"/>
      <c r="W2" s="8">
        <f>U2/M2</f>
        <v>175.46229903536977</v>
      </c>
      <c r="X2" s="7">
        <f>O2-A2</f>
        <v>1345</v>
      </c>
    </row>
    <row r="3" spans="1:24" ht="30" x14ac:dyDescent="0.25">
      <c r="A3" s="5">
        <v>41862</v>
      </c>
      <c r="B3" s="6" t="s">
        <v>26</v>
      </c>
      <c r="C3" s="6">
        <v>2</v>
      </c>
      <c r="D3" s="6" t="s">
        <v>22</v>
      </c>
      <c r="E3" s="6" t="s">
        <v>24</v>
      </c>
      <c r="F3" s="6" t="s">
        <v>23</v>
      </c>
      <c r="G3" s="6" t="s">
        <v>28</v>
      </c>
      <c r="H3" s="7">
        <v>100000</v>
      </c>
      <c r="I3" s="7">
        <v>1785</v>
      </c>
      <c r="J3" s="8">
        <f>H3/I3</f>
        <v>56.022408963585434</v>
      </c>
      <c r="K3" s="7">
        <v>44</v>
      </c>
      <c r="L3" s="12">
        <v>700</v>
      </c>
      <c r="M3" s="9">
        <f>(J3-K3)*I3</f>
        <v>21460</v>
      </c>
      <c r="N3" s="13">
        <f>(J3-L3)*I3</f>
        <v>-1149500</v>
      </c>
      <c r="O3" s="10">
        <v>43123</v>
      </c>
      <c r="P3" s="7">
        <v>999.25</v>
      </c>
      <c r="Q3" s="11">
        <f t="shared" ref="Q3:Q11" si="0">(P3-J3)/J3</f>
        <v>16.836612500000001</v>
      </c>
      <c r="R3" s="11">
        <f t="shared" ref="R3:R11" si="1">(L3-K3)/K3</f>
        <v>14.909090909090908</v>
      </c>
      <c r="S3" s="8">
        <f t="shared" ref="S3:S11" si="2">P3/K3</f>
        <v>22.710227272727273</v>
      </c>
      <c r="T3" s="7"/>
      <c r="U3" s="7">
        <f t="shared" ref="U3:U11" si="3">(P3-K3)*I3</f>
        <v>1705121.25</v>
      </c>
      <c r="V3" s="7"/>
      <c r="W3" s="8">
        <f t="shared" ref="W3:W11" si="4">U3/M3</f>
        <v>79.455789841565704</v>
      </c>
      <c r="X3" s="7">
        <f t="shared" ref="X3:X11" si="5">O3-A3</f>
        <v>1261</v>
      </c>
    </row>
    <row r="4" spans="1:24" ht="30" x14ac:dyDescent="0.25">
      <c r="A4" s="5">
        <v>41939</v>
      </c>
      <c r="B4" s="6" t="s">
        <v>26</v>
      </c>
      <c r="C4" s="6">
        <v>6</v>
      </c>
      <c r="D4" s="6" t="s">
        <v>22</v>
      </c>
      <c r="E4" s="6" t="s">
        <v>24</v>
      </c>
      <c r="F4" s="6" t="s">
        <v>23</v>
      </c>
      <c r="G4" s="6" t="s">
        <v>29</v>
      </c>
      <c r="H4" s="7">
        <v>500000</v>
      </c>
      <c r="I4" s="7">
        <v>5102</v>
      </c>
      <c r="J4" s="8">
        <f>H4/I4</f>
        <v>98.000784006272056</v>
      </c>
      <c r="K4" s="7">
        <v>73</v>
      </c>
      <c r="L4" s="12">
        <v>700</v>
      </c>
      <c r="M4" s="9">
        <f>(J4-K4)*I4</f>
        <v>127554.00000000003</v>
      </c>
      <c r="N4" s="13">
        <f>(J4-L4)*I4</f>
        <v>-3071400</v>
      </c>
      <c r="O4" s="10">
        <v>43123</v>
      </c>
      <c r="P4" s="7">
        <v>999.25</v>
      </c>
      <c r="Q4" s="11">
        <f t="shared" si="0"/>
        <v>9.1963469999999994</v>
      </c>
      <c r="R4" s="11">
        <f t="shared" si="1"/>
        <v>8.5890410958904102</v>
      </c>
      <c r="S4" s="8">
        <f t="shared" si="2"/>
        <v>13.688356164383562</v>
      </c>
      <c r="T4" s="7"/>
      <c r="U4" s="7">
        <f t="shared" si="3"/>
        <v>4725727.5</v>
      </c>
      <c r="V4" s="7"/>
      <c r="W4" s="8">
        <f t="shared" si="4"/>
        <v>37.048838139141061</v>
      </c>
      <c r="X4" s="7">
        <f t="shared" si="5"/>
        <v>1184</v>
      </c>
    </row>
    <row r="5" spans="1:24" ht="30" x14ac:dyDescent="0.25">
      <c r="A5" s="5">
        <v>41953</v>
      </c>
      <c r="B5" s="6" t="s">
        <v>26</v>
      </c>
      <c r="C5" s="6">
        <v>2</v>
      </c>
      <c r="D5" s="6" t="s">
        <v>22</v>
      </c>
      <c r="E5" s="6" t="s">
        <v>24</v>
      </c>
      <c r="F5" s="6" t="s">
        <v>23</v>
      </c>
      <c r="G5" s="6" t="s">
        <v>30</v>
      </c>
      <c r="H5" s="7">
        <v>100000</v>
      </c>
      <c r="I5" s="7">
        <v>877</v>
      </c>
      <c r="J5" s="8">
        <f>H5/I5</f>
        <v>114.02508551881414</v>
      </c>
      <c r="K5" s="7">
        <v>85</v>
      </c>
      <c r="L5" s="12">
        <v>700</v>
      </c>
      <c r="M5" s="9">
        <f t="shared" ref="M5:M11" si="6">(J5-K5)*I5</f>
        <v>25455</v>
      </c>
      <c r="N5" s="13">
        <f t="shared" ref="N5:N11" si="7">(J5-L5)*I5</f>
        <v>-513899.99999999994</v>
      </c>
      <c r="O5" s="10">
        <v>43123</v>
      </c>
      <c r="P5" s="7">
        <v>999.25</v>
      </c>
      <c r="Q5" s="11">
        <f t="shared" si="0"/>
        <v>7.7634224999999999</v>
      </c>
      <c r="R5" s="11">
        <f t="shared" si="1"/>
        <v>7.2352941176470589</v>
      </c>
      <c r="S5" s="8">
        <f t="shared" si="2"/>
        <v>11.755882352941176</v>
      </c>
      <c r="T5" s="7"/>
      <c r="U5" s="7">
        <f t="shared" si="3"/>
        <v>801797.25</v>
      </c>
      <c r="V5" s="7"/>
      <c r="W5" s="8">
        <f t="shared" si="4"/>
        <v>31.498615203299941</v>
      </c>
      <c r="X5" s="7">
        <f t="shared" si="5"/>
        <v>1170</v>
      </c>
    </row>
    <row r="6" spans="1:24" ht="30" x14ac:dyDescent="0.25">
      <c r="A6" s="5">
        <v>42471</v>
      </c>
      <c r="B6" s="6" t="s">
        <v>26</v>
      </c>
      <c r="C6" s="6">
        <v>2</v>
      </c>
      <c r="D6" s="6" t="s">
        <v>22</v>
      </c>
      <c r="E6" s="6" t="s">
        <v>24</v>
      </c>
      <c r="F6" s="6" t="s">
        <v>23</v>
      </c>
      <c r="G6" s="6" t="s">
        <v>32</v>
      </c>
      <c r="H6" s="7">
        <v>100000</v>
      </c>
      <c r="I6" s="7">
        <v>819</v>
      </c>
      <c r="J6" s="8">
        <f>H6/I6</f>
        <v>122.10012210012211</v>
      </c>
      <c r="K6" s="7">
        <v>91</v>
      </c>
      <c r="L6" s="12">
        <v>700</v>
      </c>
      <c r="M6" s="9">
        <f t="shared" si="6"/>
        <v>25471.000000000007</v>
      </c>
      <c r="N6" s="13">
        <f t="shared" si="7"/>
        <v>-473300</v>
      </c>
      <c r="O6" s="10">
        <v>43123</v>
      </c>
      <c r="P6" s="7">
        <v>999.25</v>
      </c>
      <c r="Q6" s="11">
        <f t="shared" si="0"/>
        <v>7.1838574999999993</v>
      </c>
      <c r="R6" s="11">
        <f t="shared" si="1"/>
        <v>6.6923076923076925</v>
      </c>
      <c r="S6" s="8">
        <f t="shared" si="2"/>
        <v>10.98076923076923</v>
      </c>
      <c r="T6" s="7"/>
      <c r="U6" s="7">
        <f t="shared" si="3"/>
        <v>743856.75</v>
      </c>
      <c r="V6" s="7"/>
      <c r="W6" s="8">
        <f t="shared" si="4"/>
        <v>29.204065407718574</v>
      </c>
      <c r="X6" s="7">
        <f t="shared" si="5"/>
        <v>652</v>
      </c>
    </row>
    <row r="7" spans="1:24" ht="30" x14ac:dyDescent="0.25">
      <c r="A7" s="5">
        <v>42506</v>
      </c>
      <c r="B7" s="6" t="s">
        <v>26</v>
      </c>
      <c r="C7" s="6">
        <v>2</v>
      </c>
      <c r="D7" s="6" t="s">
        <v>22</v>
      </c>
      <c r="E7" s="6" t="s">
        <v>24</v>
      </c>
      <c r="F7" s="6" t="s">
        <v>23</v>
      </c>
      <c r="G7" s="6" t="s">
        <v>33</v>
      </c>
      <c r="H7" s="7">
        <v>50000</v>
      </c>
      <c r="I7" s="7">
        <v>223</v>
      </c>
      <c r="J7" s="8">
        <f>H7/I7</f>
        <v>224.2152466367713</v>
      </c>
      <c r="K7" s="7">
        <v>168</v>
      </c>
      <c r="L7" s="12">
        <v>700</v>
      </c>
      <c r="M7" s="9">
        <f t="shared" si="6"/>
        <v>12536</v>
      </c>
      <c r="N7" s="13">
        <f t="shared" si="7"/>
        <v>-106100</v>
      </c>
      <c r="O7" s="10">
        <v>43123</v>
      </c>
      <c r="P7" s="7">
        <v>999.25</v>
      </c>
      <c r="Q7" s="11">
        <f t="shared" si="0"/>
        <v>3.456655</v>
      </c>
      <c r="R7" s="11">
        <f t="shared" si="1"/>
        <v>3.1666666666666665</v>
      </c>
      <c r="S7" s="8">
        <f t="shared" si="2"/>
        <v>5.947916666666667</v>
      </c>
      <c r="T7" s="7"/>
      <c r="U7" s="7">
        <f t="shared" si="3"/>
        <v>185368.75</v>
      </c>
      <c r="V7" s="7"/>
      <c r="W7" s="8">
        <f t="shared" si="4"/>
        <v>14.786913688576899</v>
      </c>
      <c r="X7" s="7">
        <f t="shared" si="5"/>
        <v>617</v>
      </c>
    </row>
    <row r="8" spans="1:24" ht="30" x14ac:dyDescent="0.25">
      <c r="A8" s="5">
        <v>42716</v>
      </c>
      <c r="B8" s="6" t="s">
        <v>26</v>
      </c>
      <c r="C8" s="6">
        <v>1</v>
      </c>
      <c r="D8" s="6" t="s">
        <v>22</v>
      </c>
      <c r="E8" s="6" t="s">
        <v>24</v>
      </c>
      <c r="F8" s="6" t="s">
        <v>23</v>
      </c>
      <c r="G8" s="6" t="s">
        <v>34</v>
      </c>
      <c r="H8" s="7">
        <v>50000</v>
      </c>
      <c r="I8">
        <v>186</v>
      </c>
      <c r="J8" s="8">
        <f>H8/I8</f>
        <v>268.81720430107526</v>
      </c>
      <c r="K8">
        <v>201</v>
      </c>
      <c r="L8" s="12">
        <v>700</v>
      </c>
      <c r="M8" s="9">
        <f t="shared" si="6"/>
        <v>12614</v>
      </c>
      <c r="N8" s="13">
        <f t="shared" si="7"/>
        <v>-80200</v>
      </c>
      <c r="O8" s="10">
        <v>43123</v>
      </c>
      <c r="P8" s="7">
        <v>999.25</v>
      </c>
      <c r="Q8" s="11">
        <f t="shared" si="0"/>
        <v>2.7172100000000001</v>
      </c>
      <c r="R8" s="11">
        <f t="shared" si="1"/>
        <v>2.4825870646766171</v>
      </c>
      <c r="S8" s="8">
        <f t="shared" si="2"/>
        <v>4.971393034825871</v>
      </c>
      <c r="U8" s="7">
        <f t="shared" si="3"/>
        <v>148474.5</v>
      </c>
      <c r="W8" s="8">
        <f t="shared" si="4"/>
        <v>11.770612018392262</v>
      </c>
      <c r="X8" s="7">
        <f t="shared" si="5"/>
        <v>407</v>
      </c>
    </row>
    <row r="9" spans="1:24" ht="30" x14ac:dyDescent="0.25">
      <c r="A9" s="5">
        <v>43011</v>
      </c>
      <c r="B9" s="6" t="s">
        <v>26</v>
      </c>
      <c r="C9" s="6">
        <v>1</v>
      </c>
      <c r="D9" s="6" t="s">
        <v>22</v>
      </c>
      <c r="E9" s="6" t="s">
        <v>24</v>
      </c>
      <c r="F9" s="6" t="s">
        <v>23</v>
      </c>
      <c r="G9" s="6" t="s">
        <v>35</v>
      </c>
      <c r="H9" s="6">
        <v>100000</v>
      </c>
      <c r="I9" s="6">
        <v>201</v>
      </c>
      <c r="J9" s="14">
        <f>H9/I9</f>
        <v>497.5124378109453</v>
      </c>
      <c r="K9">
        <v>373</v>
      </c>
      <c r="L9" s="12">
        <v>700</v>
      </c>
      <c r="M9" s="9">
        <f t="shared" si="6"/>
        <v>25027.000000000004</v>
      </c>
      <c r="N9" s="13">
        <f t="shared" si="7"/>
        <v>-40699.999999999993</v>
      </c>
      <c r="O9" s="10">
        <v>43123</v>
      </c>
      <c r="P9" s="7">
        <v>999.25</v>
      </c>
      <c r="Q9" s="11">
        <f t="shared" si="0"/>
        <v>1.0084924999999998</v>
      </c>
      <c r="R9" s="11">
        <f t="shared" si="1"/>
        <v>0.87667560321715821</v>
      </c>
      <c r="S9" s="8">
        <f t="shared" si="2"/>
        <v>2.6789544235924931</v>
      </c>
      <c r="U9" s="7">
        <f t="shared" si="3"/>
        <v>125876.25</v>
      </c>
      <c r="W9" s="8">
        <f t="shared" si="4"/>
        <v>5.0296180125464494</v>
      </c>
      <c r="X9" s="7">
        <f t="shared" si="5"/>
        <v>112</v>
      </c>
    </row>
    <row r="10" spans="1:24" ht="30" x14ac:dyDescent="0.25">
      <c r="A10" s="5">
        <v>43066</v>
      </c>
      <c r="B10" s="6" t="s">
        <v>26</v>
      </c>
      <c r="C10" s="6">
        <v>1</v>
      </c>
      <c r="D10" s="6" t="s">
        <v>22</v>
      </c>
      <c r="E10" s="6" t="s">
        <v>24</v>
      </c>
      <c r="F10" s="6" t="s">
        <v>23</v>
      </c>
      <c r="G10" s="6" t="s">
        <v>36</v>
      </c>
      <c r="H10" s="6">
        <v>100000</v>
      </c>
      <c r="I10">
        <v>149</v>
      </c>
      <c r="J10" s="14">
        <f>H10/I10</f>
        <v>671.14093959731542</v>
      </c>
      <c r="K10">
        <v>570</v>
      </c>
      <c r="L10" s="12">
        <v>700</v>
      </c>
      <c r="M10" s="9">
        <f t="shared" si="6"/>
        <v>15069.999999999998</v>
      </c>
      <c r="N10" s="13">
        <f t="shared" si="7"/>
        <v>-4300.0000000000018</v>
      </c>
      <c r="O10" s="10">
        <v>43123</v>
      </c>
      <c r="P10" s="7">
        <v>999.25</v>
      </c>
      <c r="Q10" s="11">
        <f t="shared" si="0"/>
        <v>0.48888250000000005</v>
      </c>
      <c r="R10" s="11">
        <f t="shared" si="1"/>
        <v>0.22807017543859648</v>
      </c>
      <c r="S10" s="8">
        <f t="shared" si="2"/>
        <v>1.7530701754385964</v>
      </c>
      <c r="U10" s="7">
        <f t="shared" si="3"/>
        <v>63958.25</v>
      </c>
      <c r="W10" s="8">
        <f t="shared" si="4"/>
        <v>4.2440776376907765</v>
      </c>
      <c r="X10" s="7">
        <f t="shared" si="5"/>
        <v>57</v>
      </c>
    </row>
    <row r="11" spans="1:24" ht="30" x14ac:dyDescent="0.25">
      <c r="A11" s="5">
        <v>43080</v>
      </c>
      <c r="B11" s="6" t="s">
        <v>26</v>
      </c>
      <c r="C11" s="6">
        <v>1</v>
      </c>
      <c r="D11" s="6" t="s">
        <v>22</v>
      </c>
      <c r="E11" s="6" t="s">
        <v>24</v>
      </c>
      <c r="F11" s="6" t="s">
        <v>23</v>
      </c>
      <c r="G11" s="6" t="s">
        <v>37</v>
      </c>
      <c r="H11" s="6">
        <v>100000</v>
      </c>
      <c r="I11">
        <v>134</v>
      </c>
      <c r="J11" s="14">
        <f>H11/I11</f>
        <v>746.26865671641792</v>
      </c>
      <c r="K11">
        <v>630</v>
      </c>
      <c r="L11" s="12">
        <v>700</v>
      </c>
      <c r="M11" s="9">
        <f t="shared" si="6"/>
        <v>15580.000000000002</v>
      </c>
      <c r="N11" s="13">
        <f t="shared" si="7"/>
        <v>6200.0000000000018</v>
      </c>
      <c r="O11" s="10">
        <v>43123</v>
      </c>
      <c r="P11" s="7">
        <v>999.25</v>
      </c>
      <c r="Q11" s="11">
        <f t="shared" si="0"/>
        <v>0.33899499999999999</v>
      </c>
      <c r="R11" s="11">
        <f t="shared" si="1"/>
        <v>0.1111111111111111</v>
      </c>
      <c r="S11" s="8">
        <f t="shared" si="2"/>
        <v>1.586111111111111</v>
      </c>
      <c r="U11" s="7">
        <f t="shared" si="3"/>
        <v>49479.5</v>
      </c>
      <c r="W11" s="8">
        <f t="shared" si="4"/>
        <v>3.1758344030808727</v>
      </c>
      <c r="X11" s="7">
        <f t="shared" si="5"/>
        <v>43</v>
      </c>
    </row>
    <row r="12" spans="1:24" x14ac:dyDescent="0.25">
      <c r="C12" s="15">
        <f>SUM(C2:C11)</f>
        <v>24</v>
      </c>
      <c r="H12" s="15">
        <f>SUM(H2:H11)</f>
        <v>1600000</v>
      </c>
      <c r="I12" s="15">
        <f>SUM(I2:I11)</f>
        <v>20736</v>
      </c>
      <c r="M12" s="15">
        <f>SUM(M2:M11)</f>
        <v>342967</v>
      </c>
      <c r="N12" s="15">
        <f>SUM(N2:N11)</f>
        <v>-12915200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2018-01-24T06:22:53Z</dcterms:modified>
</cp:coreProperties>
</file>