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315" windowWidth="19875" windowHeight="7725"/>
  </bookViews>
  <sheets>
    <sheet name="Aarti drugs" sheetId="1" r:id="rId1"/>
    <sheet name="Working" sheetId="2" r:id="rId2"/>
    <sheet name="Sheet3" sheetId="3" r:id="rId3"/>
  </sheets>
  <calcPr calcId="125725"/>
</workbook>
</file>

<file path=xl/calcChain.xml><?xml version="1.0" encoding="utf-8"?>
<calcChain xmlns="http://schemas.openxmlformats.org/spreadsheetml/2006/main">
  <c r="L56" i="1"/>
  <c r="K13" i="2"/>
  <c r="I13"/>
  <c r="H13"/>
  <c r="G13"/>
  <c r="F13"/>
  <c r="E13"/>
  <c r="D13"/>
  <c r="C13"/>
  <c r="D33" i="1"/>
  <c r="D34" s="1"/>
  <c r="D35" s="1"/>
  <c r="D36" s="1"/>
  <c r="D37" s="1"/>
  <c r="D38" s="1"/>
  <c r="D39" s="1"/>
  <c r="D40" s="1"/>
  <c r="D41" s="1"/>
  <c r="D42" s="1"/>
  <c r="C18" i="2"/>
  <c r="C19" s="1"/>
  <c r="C20" s="1"/>
  <c r="C21" s="1"/>
  <c r="C22" s="1"/>
  <c r="C23" s="1"/>
  <c r="C24" s="1"/>
  <c r="C25" s="1"/>
  <c r="C17"/>
  <c r="C16"/>
  <c r="L23" i="1"/>
  <c r="L20"/>
  <c r="I9" i="2"/>
  <c r="H9"/>
  <c r="G9"/>
  <c r="F9"/>
  <c r="E9"/>
  <c r="D9"/>
  <c r="C9"/>
  <c r="B9"/>
  <c r="I6"/>
  <c r="H6"/>
  <c r="G6"/>
  <c r="F6"/>
  <c r="E6"/>
  <c r="D6"/>
  <c r="C6"/>
  <c r="K6" s="1"/>
  <c r="C26" l="1"/>
  <c r="D43" i="1"/>
</calcChain>
</file>

<file path=xl/sharedStrings.xml><?xml version="1.0" encoding="utf-8"?>
<sst xmlns="http://schemas.openxmlformats.org/spreadsheetml/2006/main" count="63" uniqueCount="51">
  <si>
    <t xml:space="preserve">The company's EPS (Earnings Per Share) is </t>
  </si>
  <si>
    <t>Rs</t>
  </si>
  <si>
    <t>EPS</t>
  </si>
  <si>
    <t>EPS growth %</t>
  </si>
  <si>
    <t>Post split</t>
  </si>
  <si>
    <t>Average</t>
  </si>
  <si>
    <t>You estimate that the company's EPS will grow at a steady rate of 18% per year over the next 10 years.</t>
  </si>
  <si>
    <t>Stock price</t>
  </si>
  <si>
    <t>P/E</t>
  </si>
  <si>
    <r>
      <t>The Formula</t>
    </r>
    <r>
      <rPr>
        <sz val="12"/>
        <color rgb="FF333333"/>
        <rFont val="Arial"/>
        <family val="2"/>
      </rPr>
      <t> </t>
    </r>
  </si>
  <si>
    <t>Earnings Per Share After the 10th Year = Current EPS X Rate of EPS Increase , in this caseâ€¦ </t>
  </si>
  <si>
    <r>
      <t>Forecasted Stock Price in 2025 = Earnings Per Share after the 10th year X Average PE Ratio</t>
    </r>
    <r>
      <rPr>
        <sz val="12"/>
        <color rgb="FF333333"/>
        <rFont val="Arial"/>
        <family val="2"/>
      </rPr>
      <t> </t>
    </r>
  </si>
  <si>
    <t>Before we move on, let's define what dividend payout means. Dividend payout equals the percentage of earnings paid out in dividends to shareholders. So if the company's earnings are increasing over time, we can assume that its dividends are also likely to increase if it continues to pay out a consistent percentage of its income as dividends. </t>
  </si>
  <si>
    <t>So, let's go ahead and calculate the total amount of the dividends year by year for each of the next ten years of our time horizon. </t>
  </si>
  <si>
    <t>Dividend payout calculation</t>
  </si>
  <si>
    <t>2015 - 16</t>
  </si>
  <si>
    <t>2016 - 17</t>
  </si>
  <si>
    <t>2017 - 18</t>
  </si>
  <si>
    <t>2018 - 19</t>
  </si>
  <si>
    <t>2019 - 20</t>
  </si>
  <si>
    <t>2020 - 21</t>
  </si>
  <si>
    <t>2021 - 22</t>
  </si>
  <si>
    <t>2022 - 23</t>
  </si>
  <si>
    <t>2023 - 24</t>
  </si>
  <si>
    <t>2024 - 25</t>
  </si>
  <si>
    <t xml:space="preserve">Earnings Per Share After the 10th Year = 32.04 X (1.18 ^10) = </t>
  </si>
  <si>
    <t xml:space="preserve">Forecasted Stock Price in 2025 = Rs 167.69 X 18 </t>
  </si>
  <si>
    <t>Total</t>
  </si>
  <si>
    <t>Year</t>
  </si>
  <si>
    <t>Dividend Payout Ratio</t>
  </si>
  <si>
    <t xml:space="preserve">AAA |  </t>
  </si>
  <si>
    <t>DEFINITION of 'Dividend Payout Ratio'</t>
  </si>
  <si>
    <t>The percentage of earnings paid to shareholders in dividends.</t>
  </si>
  <si>
    <t>Calculated as:</t>
  </si>
  <si>
    <r>
      <t xml:space="preserve">Read more: </t>
    </r>
    <r>
      <rPr>
        <sz val="11"/>
        <color rgb="FF003399"/>
        <rFont val="Calibri"/>
        <family val="2"/>
        <scheme val="minor"/>
      </rPr>
      <t>Dividend Payout Ratio Definition | Investopedia</t>
    </r>
    <r>
      <rPr>
        <sz val="11"/>
        <color rgb="FF000000"/>
        <rFont val="Calibri"/>
        <family val="2"/>
        <scheme val="minor"/>
      </rPr>
      <t xml:space="preserve"> </t>
    </r>
    <r>
      <rPr>
        <sz val="11"/>
        <color rgb="FF003399"/>
        <rFont val="Calibri"/>
        <family val="2"/>
        <scheme val="minor"/>
      </rPr>
      <t>http://www.investopedia.com/terms/d/dividendpayoutratio.asp#ixzz3ltcON3Y9</t>
    </r>
  </si>
  <si>
    <t>Follow us: Investopedia on Facebook</t>
  </si>
  <si>
    <t>Dividend payout ( Rs/share)</t>
  </si>
  <si>
    <t>Dividend payout ratio</t>
  </si>
  <si>
    <t>Now back to the formula. The total EPS over the 10 years in question is Rs 921.31, and we already know that the average dividend payout is 28.0%. Therefore: </t>
  </si>
  <si>
    <t>Total Dividends = Rs 921.31 X 28.0% = Rs 257.97 </t>
  </si>
  <si>
    <t>This means that per share, the stock will have earned you around Rs 257.97 in dividends by the end of the 10 year time horizon. Add this to the already calculated future stock price of Rs 3018.42 and you get Rs 3276.39</t>
  </si>
  <si>
    <t>Net Present Value = Future Value / Expected ROI </t>
  </si>
  <si>
    <t>= 3276.39 / (1.18 ^ 10) </t>
  </si>
  <si>
    <r>
      <t>Margin of Safety</t>
    </r>
    <r>
      <rPr>
        <sz val="12"/>
        <color rgb="FF333333"/>
        <rFont val="Arial"/>
        <family val="2"/>
      </rPr>
      <t> </t>
    </r>
  </si>
  <si>
    <t>Intrinsic value calculation for Aarti drugs</t>
  </si>
  <si>
    <t xml:space="preserve">PE ratio considered </t>
  </si>
  <si>
    <t>The company has an average dividend payout of 28%</t>
  </si>
  <si>
    <t>So we have now determined that the stock price should be around Rs 3018.42 in 2025 if our assumptions about future earnings are correct. Next, we also need to calculate how much the dividends will be worth. This is an important part of the calculation, since dividends play an important part in determining a stock's value. The formula for this is: Dividend Payout = Total Dividends / Total Earnings Per Share WHERE Total Dividends = Total EPS X Average Dividend Payout </t>
  </si>
  <si>
    <t>Now that we have the expected future stock price, or future value, of the stock, we can calculate the net present value, a.k.a. intrinsic value, using this formula: </t>
  </si>
  <si>
    <t>Let's compare the calculated net present value to the current stock price. Since the calculated intrinsic value of Rs 626 is more than the current share price of Rs 564, let's calculate Margin of safety</t>
  </si>
  <si>
    <r>
      <t xml:space="preserve">in our case, the </t>
    </r>
    <r>
      <rPr>
        <b/>
        <sz val="12"/>
        <color rgb="FF333333"/>
        <rFont val="Arial"/>
        <family val="2"/>
      </rPr>
      <t>intrinsic value of a stock is Rs 626</t>
    </r>
    <r>
      <rPr>
        <sz val="12"/>
        <color rgb="FF333333"/>
        <rFont val="Arial"/>
        <family val="2"/>
      </rPr>
      <t xml:space="preserve"> and the </t>
    </r>
    <r>
      <rPr>
        <b/>
        <sz val="12"/>
        <color rgb="FF333333"/>
        <rFont val="Arial"/>
        <family val="2"/>
      </rPr>
      <t>actual stock price is 564</t>
    </r>
    <r>
      <rPr>
        <sz val="12"/>
        <color rgb="FF333333"/>
        <rFont val="Arial"/>
        <family val="2"/>
      </rPr>
      <t xml:space="preserve"> the stock is trading at a 10% discount to its intrinsic value of Rs 626, since Rs 564 is 10% less than Rs 626. In this case, the</t>
    </r>
    <r>
      <rPr>
        <b/>
        <sz val="12"/>
        <color rgb="FF333333"/>
        <rFont val="Arial"/>
        <family val="2"/>
      </rPr>
      <t xml:space="preserve"> margin of safety is 10%</t>
    </r>
    <r>
      <rPr>
        <sz val="12"/>
        <color rgb="FF333333"/>
        <rFont val="Arial"/>
        <family val="2"/>
      </rPr>
      <t>.</t>
    </r>
  </si>
</sst>
</file>

<file path=xl/styles.xml><?xml version="1.0" encoding="utf-8"?>
<styleSheet xmlns="http://schemas.openxmlformats.org/spreadsheetml/2006/main">
  <numFmts count="1">
    <numFmt numFmtId="43" formatCode="_ * #,##0.00_ ;_ * \-#,##0.00_ ;_ * &quot;-&quot;??_ ;_ @_ "/>
  </numFmts>
  <fonts count="13">
    <font>
      <sz val="11"/>
      <color theme="1"/>
      <name val="Calibri"/>
      <family val="2"/>
      <scheme val="minor"/>
    </font>
    <font>
      <sz val="11"/>
      <color theme="1"/>
      <name val="Calibri"/>
      <family val="2"/>
      <scheme val="minor"/>
    </font>
    <font>
      <b/>
      <sz val="11"/>
      <color theme="1"/>
      <name val="Calibri"/>
      <family val="2"/>
      <scheme val="minor"/>
    </font>
    <font>
      <sz val="12"/>
      <color rgb="FF333333"/>
      <name val="Arial"/>
      <family val="2"/>
    </font>
    <font>
      <b/>
      <sz val="12"/>
      <color rgb="FF333333"/>
      <name val="Arial"/>
      <family val="2"/>
    </font>
    <font>
      <b/>
      <u/>
      <sz val="12"/>
      <color rgb="FF333333"/>
      <name val="Arial"/>
      <family val="2"/>
    </font>
    <font>
      <b/>
      <sz val="24"/>
      <color theme="1"/>
      <name val="Calibri"/>
      <family val="2"/>
      <scheme val="minor"/>
    </font>
    <font>
      <b/>
      <sz val="18"/>
      <color theme="1"/>
      <name val="Calibri"/>
      <family val="2"/>
      <scheme val="minor"/>
    </font>
    <font>
      <sz val="11"/>
      <color rgb="FF000000"/>
      <name val="Calibri"/>
      <family val="2"/>
      <scheme val="minor"/>
    </font>
    <font>
      <sz val="11"/>
      <color rgb="FF003399"/>
      <name val="Calibri"/>
      <family val="2"/>
      <scheme val="minor"/>
    </font>
    <font>
      <u/>
      <sz val="11"/>
      <color theme="10"/>
      <name val="Calibri"/>
      <family val="2"/>
    </font>
    <font>
      <sz val="16"/>
      <color rgb="FF333333"/>
      <name val="Arial"/>
      <family val="2"/>
    </font>
    <font>
      <b/>
      <sz val="16"/>
      <color theme="1"/>
      <name val="Calibri"/>
      <family val="2"/>
      <scheme val="minor"/>
    </font>
  </fonts>
  <fills count="2">
    <fill>
      <patternFill patternType="none"/>
    </fill>
    <fill>
      <patternFill patternType="gray125"/>
    </fill>
  </fills>
  <borders count="1">
    <border>
      <left/>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24">
    <xf numFmtId="0" fontId="0" fillId="0" borderId="0" xfId="0"/>
    <xf numFmtId="0" fontId="3" fillId="0" borderId="0" xfId="0" applyFont="1"/>
    <xf numFmtId="0" fontId="3" fillId="0" borderId="0" xfId="0" applyFont="1" applyAlignment="1">
      <alignment horizontal="left" wrapText="1"/>
    </xf>
    <xf numFmtId="0" fontId="0" fillId="0" borderId="0" xfId="0" applyAlignment="1">
      <alignment wrapText="1"/>
    </xf>
    <xf numFmtId="9" fontId="0" fillId="0" borderId="0" xfId="0" applyNumberFormat="1"/>
    <xf numFmtId="14" fontId="0" fillId="0" borderId="0" xfId="0" applyNumberFormat="1"/>
    <xf numFmtId="0" fontId="5" fillId="0" borderId="0" xfId="0" applyFont="1"/>
    <xf numFmtId="0" fontId="4" fillId="0" borderId="0" xfId="0" applyFont="1"/>
    <xf numFmtId="1" fontId="0" fillId="0" borderId="0" xfId="0" applyNumberFormat="1"/>
    <xf numFmtId="0" fontId="3" fillId="0" borderId="0" xfId="0" applyFont="1" applyAlignment="1">
      <alignment wrapText="1"/>
    </xf>
    <xf numFmtId="43" fontId="0" fillId="0" borderId="0" xfId="1" applyFont="1"/>
    <xf numFmtId="0" fontId="6" fillId="0" borderId="0" xfId="0" applyFont="1"/>
    <xf numFmtId="0" fontId="10" fillId="0" borderId="0" xfId="3" applyAlignment="1" applyProtection="1"/>
    <xf numFmtId="0" fontId="7" fillId="0" borderId="0" xfId="0" applyFont="1"/>
    <xf numFmtId="0" fontId="0" fillId="0" borderId="0" xfId="0" applyAlignment="1">
      <alignment horizontal="left"/>
    </xf>
    <xf numFmtId="0" fontId="8" fillId="0" borderId="0" xfId="0" applyFont="1" applyAlignment="1">
      <alignment horizontal="left"/>
    </xf>
    <xf numFmtId="0" fontId="10" fillId="0" borderId="0" xfId="3" applyAlignment="1" applyProtection="1">
      <alignment horizontal="left"/>
    </xf>
    <xf numFmtId="9" fontId="0" fillId="0" borderId="0" xfId="2" applyFont="1"/>
    <xf numFmtId="0" fontId="3" fillId="0" borderId="0" xfId="0" quotePrefix="1" applyFont="1"/>
    <xf numFmtId="0" fontId="4" fillId="0" borderId="0" xfId="0" applyFont="1" applyAlignment="1">
      <alignment wrapText="1"/>
    </xf>
    <xf numFmtId="0" fontId="2" fillId="0" borderId="0" xfId="0" applyFont="1" applyAlignment="1">
      <alignment wrapText="1"/>
    </xf>
    <xf numFmtId="0" fontId="11" fillId="0" borderId="0" xfId="0" applyFont="1" applyAlignment="1">
      <alignment horizontal="center" wrapText="1"/>
    </xf>
    <xf numFmtId="43" fontId="12" fillId="0" borderId="0" xfId="1" applyFont="1"/>
    <xf numFmtId="43" fontId="2" fillId="0" borderId="0" xfId="1" applyFont="1"/>
  </cellXfs>
  <cellStyles count="4">
    <cellStyle name="Comma" xfId="1" builtinId="3"/>
    <cellStyle name="Hyperlink" xfId="3" builtinId="8"/>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39</xdr:row>
      <xdr:rowOff>0</xdr:rowOff>
    </xdr:from>
    <xdr:to>
      <xdr:col>1</xdr:col>
      <xdr:colOff>285750</xdr:colOff>
      <xdr:row>45</xdr:row>
      <xdr:rowOff>104775</xdr:rowOff>
    </xdr:to>
    <xdr:pic>
      <xdr:nvPicPr>
        <xdr:cNvPr id="2049" name="Picture 1" descr="Dividend Payout Ratio"/>
        <xdr:cNvPicPr>
          <a:picLocks noChangeAspect="1" noChangeArrowheads="1"/>
        </xdr:cNvPicPr>
      </xdr:nvPicPr>
      <xdr:blipFill>
        <a:blip xmlns:r="http://schemas.openxmlformats.org/officeDocument/2006/relationships" r:embed="rId1" cstate="print"/>
        <a:srcRect/>
        <a:stretch>
          <a:fillRect/>
        </a:stretch>
      </xdr:blipFill>
      <xdr:spPr bwMode="auto">
        <a:xfrm>
          <a:off x="0" y="6981825"/>
          <a:ext cx="2324100" cy="12477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ec.tynt.com/b/rf?id=arwjQmCEqr4l6Cadbi-bnq&amp;u=Investopedia" TargetMode="External"/><Relationship Id="rId1" Type="http://schemas.openxmlformats.org/officeDocument/2006/relationships/hyperlink" Target="http://www.investopedia.com/terms/d/dividendpayoutratio.asp" TargetMode="External"/></Relationships>
</file>

<file path=xl/worksheets/sheet1.xml><?xml version="1.0" encoding="utf-8"?>
<worksheet xmlns="http://schemas.openxmlformats.org/spreadsheetml/2006/main" xmlns:r="http://schemas.openxmlformats.org/officeDocument/2006/relationships">
  <dimension ref="A2:L64"/>
  <sheetViews>
    <sheetView tabSelected="1" topLeftCell="A2" workbookViewId="0">
      <selection activeCell="M65" sqref="M65"/>
    </sheetView>
  </sheetViews>
  <sheetFormatPr defaultRowHeight="15"/>
  <cols>
    <col min="12" max="12" width="18.85546875" bestFit="1" customWidth="1"/>
  </cols>
  <sheetData>
    <row r="2" spans="1:12" ht="15.75">
      <c r="A2" s="2"/>
      <c r="B2" s="3"/>
      <c r="C2" s="3"/>
      <c r="D2" s="3"/>
      <c r="E2" s="3"/>
      <c r="F2" s="3"/>
      <c r="G2" s="3"/>
      <c r="H2" s="3"/>
      <c r="I2" s="3"/>
      <c r="J2" s="3"/>
      <c r="K2" s="3"/>
    </row>
    <row r="3" spans="1:12" ht="20.25">
      <c r="A3" s="21" t="s">
        <v>44</v>
      </c>
      <c r="B3" s="21"/>
      <c r="C3" s="21"/>
      <c r="D3" s="21"/>
      <c r="E3" s="21"/>
      <c r="F3" s="21"/>
      <c r="G3" s="21"/>
      <c r="H3" s="21"/>
      <c r="I3" s="21"/>
      <c r="J3" s="21"/>
      <c r="K3" s="21"/>
      <c r="L3" s="21"/>
    </row>
    <row r="5" spans="1:12">
      <c r="L5" t="s">
        <v>1</v>
      </c>
    </row>
    <row r="6" spans="1:12">
      <c r="A6" s="2" t="s">
        <v>0</v>
      </c>
      <c r="B6" s="3"/>
      <c r="C6" s="3"/>
      <c r="D6" s="3"/>
      <c r="E6" s="3"/>
      <c r="F6" s="3"/>
      <c r="G6" s="3"/>
      <c r="H6" s="3"/>
      <c r="I6" s="3"/>
      <c r="J6" s="3"/>
      <c r="K6" s="3"/>
      <c r="L6">
        <v>31.97</v>
      </c>
    </row>
    <row r="7" spans="1:12">
      <c r="A7" s="2" t="s">
        <v>6</v>
      </c>
      <c r="B7" s="3"/>
      <c r="C7" s="3"/>
      <c r="D7" s="3"/>
      <c r="E7" s="3"/>
      <c r="F7" s="3"/>
      <c r="G7" s="3"/>
      <c r="H7" s="3"/>
      <c r="I7" s="3"/>
      <c r="J7" s="3"/>
      <c r="K7" s="3"/>
      <c r="L7" s="4">
        <v>0.18</v>
      </c>
    </row>
    <row r="8" spans="1:12">
      <c r="A8" s="2" t="s">
        <v>45</v>
      </c>
      <c r="B8" s="3"/>
      <c r="C8" s="3"/>
      <c r="D8" s="3"/>
      <c r="E8" s="3"/>
      <c r="F8" s="3"/>
      <c r="G8" s="3"/>
      <c r="H8" s="3"/>
      <c r="I8" s="3"/>
      <c r="J8" s="3"/>
      <c r="K8" s="3"/>
      <c r="L8" s="8">
        <v>18</v>
      </c>
    </row>
    <row r="9" spans="1:12">
      <c r="A9" s="2" t="s">
        <v>46</v>
      </c>
      <c r="B9" s="3"/>
      <c r="C9" s="3"/>
      <c r="D9" s="3"/>
      <c r="E9" s="3"/>
      <c r="F9" s="3"/>
      <c r="G9" s="3"/>
      <c r="H9" s="3"/>
      <c r="I9" s="3"/>
      <c r="J9" s="3"/>
      <c r="K9" s="3"/>
      <c r="L9" s="4">
        <v>0.28000000000000003</v>
      </c>
    </row>
    <row r="12" spans="1:12" ht="15.75">
      <c r="A12" s="6" t="s">
        <v>9</v>
      </c>
    </row>
    <row r="13" spans="1:12" ht="15.75">
      <c r="A13" s="1"/>
    </row>
    <row r="15" spans="1:12" ht="15.75">
      <c r="A15" s="7" t="s">
        <v>11</v>
      </c>
    </row>
    <row r="18" spans="1:12" ht="27.75" customHeight="1">
      <c r="A18" s="1" t="s">
        <v>10</v>
      </c>
    </row>
    <row r="20" spans="1:12" ht="21">
      <c r="A20" s="1" t="s">
        <v>25</v>
      </c>
      <c r="L20" s="22">
        <f>32.04*(1.18^10)</f>
        <v>167.69209114370602</v>
      </c>
    </row>
    <row r="23" spans="1:12" ht="21">
      <c r="A23" s="1" t="s">
        <v>26</v>
      </c>
      <c r="L23" s="22">
        <f>167.69*18</f>
        <v>3018.42</v>
      </c>
    </row>
    <row r="25" spans="1:12" ht="96" customHeight="1">
      <c r="A25" s="9" t="s">
        <v>47</v>
      </c>
      <c r="B25" s="3"/>
      <c r="C25" s="3"/>
      <c r="D25" s="3"/>
      <c r="E25" s="3"/>
      <c r="F25" s="3"/>
      <c r="G25" s="3"/>
      <c r="H25" s="3"/>
      <c r="I25" s="3"/>
      <c r="J25" s="3"/>
      <c r="K25" s="3"/>
    </row>
    <row r="27" spans="1:12" ht="72" customHeight="1">
      <c r="A27" s="9" t="s">
        <v>12</v>
      </c>
      <c r="B27" s="3"/>
      <c r="C27" s="3"/>
      <c r="D27" s="3"/>
      <c r="E27" s="3"/>
      <c r="F27" s="3"/>
      <c r="G27" s="3"/>
      <c r="H27" s="3"/>
      <c r="I27" s="3"/>
      <c r="J27" s="3"/>
      <c r="K27" s="3"/>
    </row>
    <row r="28" spans="1:12" ht="15.75">
      <c r="A28" s="1"/>
    </row>
    <row r="29" spans="1:12" ht="36.75" customHeight="1">
      <c r="A29" s="9" t="s">
        <v>13</v>
      </c>
      <c r="B29" s="3"/>
      <c r="C29" s="3"/>
      <c r="D29" s="3"/>
      <c r="E29" s="3"/>
      <c r="F29" s="3"/>
      <c r="G29" s="3"/>
      <c r="H29" s="3"/>
      <c r="I29" s="3"/>
      <c r="J29" s="3"/>
      <c r="K29" s="3"/>
    </row>
    <row r="31" spans="1:12">
      <c r="C31" t="s">
        <v>28</v>
      </c>
      <c r="D31" t="s">
        <v>2</v>
      </c>
    </row>
    <row r="32" spans="1:12">
      <c r="D32">
        <v>32.04</v>
      </c>
    </row>
    <row r="33" spans="1:12">
      <c r="C33" t="s">
        <v>15</v>
      </c>
      <c r="D33" s="10">
        <f>D32*1.18</f>
        <v>37.807199999999995</v>
      </c>
    </row>
    <row r="34" spans="1:12">
      <c r="C34" t="s">
        <v>16</v>
      </c>
      <c r="D34" s="10">
        <f t="shared" ref="D34:D42" si="0">D33*1.18</f>
        <v>44.612495999999993</v>
      </c>
    </row>
    <row r="35" spans="1:12">
      <c r="C35" t="s">
        <v>17</v>
      </c>
      <c r="D35" s="10">
        <f t="shared" si="0"/>
        <v>52.642745279999986</v>
      </c>
    </row>
    <row r="36" spans="1:12">
      <c r="C36" t="s">
        <v>18</v>
      </c>
      <c r="D36" s="10">
        <f t="shared" si="0"/>
        <v>62.118439430399981</v>
      </c>
    </row>
    <row r="37" spans="1:12">
      <c r="C37" t="s">
        <v>19</v>
      </c>
      <c r="D37" s="10">
        <f t="shared" si="0"/>
        <v>73.299758527871973</v>
      </c>
    </row>
    <row r="38" spans="1:12">
      <c r="C38" t="s">
        <v>20</v>
      </c>
      <c r="D38" s="10">
        <f t="shared" si="0"/>
        <v>86.493715062888924</v>
      </c>
    </row>
    <row r="39" spans="1:12">
      <c r="C39" t="s">
        <v>21</v>
      </c>
      <c r="D39" s="10">
        <f t="shared" si="0"/>
        <v>102.06258377420893</v>
      </c>
    </row>
    <row r="40" spans="1:12">
      <c r="C40" t="s">
        <v>22</v>
      </c>
      <c r="D40" s="10">
        <f t="shared" si="0"/>
        <v>120.43384885356653</v>
      </c>
    </row>
    <row r="41" spans="1:12">
      <c r="C41" t="s">
        <v>23</v>
      </c>
      <c r="D41" s="10">
        <f t="shared" si="0"/>
        <v>142.11194164720851</v>
      </c>
    </row>
    <row r="42" spans="1:12">
      <c r="C42" t="s">
        <v>24</v>
      </c>
      <c r="D42" s="10">
        <f t="shared" si="0"/>
        <v>167.69209114370602</v>
      </c>
    </row>
    <row r="43" spans="1:12">
      <c r="C43" t="s">
        <v>27</v>
      </c>
      <c r="D43" s="10">
        <f>SUM(D32:D42)</f>
        <v>921.31481971985068</v>
      </c>
    </row>
    <row r="45" spans="1:12" ht="34.5" customHeight="1">
      <c r="A45" s="9" t="s">
        <v>38</v>
      </c>
      <c r="B45" s="3"/>
      <c r="C45" s="3"/>
      <c r="D45" s="3"/>
      <c r="E45" s="3"/>
      <c r="F45" s="3"/>
      <c r="G45" s="3"/>
      <c r="H45" s="3"/>
      <c r="I45" s="3"/>
      <c r="J45" s="3"/>
      <c r="K45" s="3"/>
    </row>
    <row r="47" spans="1:12" ht="15.75">
      <c r="A47" s="1" t="s">
        <v>39</v>
      </c>
      <c r="L47">
        <v>257.97000000000003</v>
      </c>
    </row>
    <row r="49" spans="1:12" ht="46.5" customHeight="1">
      <c r="A49" s="9" t="s">
        <v>40</v>
      </c>
      <c r="B49" s="3"/>
      <c r="C49" s="3"/>
      <c r="D49" s="3"/>
      <c r="E49" s="3"/>
      <c r="F49" s="3"/>
      <c r="G49" s="3"/>
      <c r="H49" s="3"/>
      <c r="I49" s="3"/>
      <c r="J49" s="3"/>
      <c r="K49" s="3"/>
    </row>
    <row r="51" spans="1:12" ht="42.75" customHeight="1">
      <c r="A51" s="9" t="s">
        <v>48</v>
      </c>
      <c r="B51" s="3"/>
      <c r="C51" s="3"/>
      <c r="D51" s="3"/>
      <c r="E51" s="3"/>
      <c r="F51" s="3"/>
      <c r="G51" s="3"/>
      <c r="H51" s="3"/>
      <c r="I51" s="3"/>
      <c r="J51" s="3"/>
      <c r="K51" s="3"/>
    </row>
    <row r="53" spans="1:12" ht="15.75">
      <c r="A53" s="1" t="s">
        <v>41</v>
      </c>
    </row>
    <row r="56" spans="1:12" ht="15.75">
      <c r="A56" s="18" t="s">
        <v>42</v>
      </c>
      <c r="L56" s="23">
        <f>3276.39/(1.18^10)</f>
        <v>626.00170875106915</v>
      </c>
    </row>
    <row r="58" spans="1:12" ht="76.5" customHeight="1">
      <c r="A58" s="19" t="s">
        <v>49</v>
      </c>
      <c r="B58" s="20"/>
      <c r="C58" s="20"/>
      <c r="D58" s="20"/>
      <c r="E58" s="20"/>
      <c r="F58" s="20"/>
      <c r="G58" s="20"/>
      <c r="H58" s="20"/>
      <c r="I58" s="20"/>
      <c r="J58" s="20"/>
      <c r="K58" s="20"/>
    </row>
    <row r="61" spans="1:12" ht="15.75">
      <c r="A61" s="6" t="s">
        <v>43</v>
      </c>
    </row>
    <row r="64" spans="1:12" ht="70.5" customHeight="1">
      <c r="A64" s="9" t="s">
        <v>50</v>
      </c>
      <c r="B64" s="3"/>
      <c r="C64" s="3"/>
      <c r="D64" s="3"/>
      <c r="E64" s="3"/>
      <c r="F64" s="3"/>
      <c r="G64" s="3"/>
      <c r="H64" s="3"/>
      <c r="I64" s="3"/>
      <c r="J64" s="3"/>
      <c r="K64" s="3"/>
    </row>
  </sheetData>
  <mergeCells count="14">
    <mergeCell ref="A3:L3"/>
    <mergeCell ref="A51:K51"/>
    <mergeCell ref="A58:K58"/>
    <mergeCell ref="A64:K64"/>
    <mergeCell ref="A25:K25"/>
    <mergeCell ref="A27:K27"/>
    <mergeCell ref="A29:K29"/>
    <mergeCell ref="A45:K45"/>
    <mergeCell ref="A49:K49"/>
    <mergeCell ref="A6:K6"/>
    <mergeCell ref="A7:K7"/>
    <mergeCell ref="A8:K8"/>
    <mergeCell ref="A9:K9"/>
    <mergeCell ref="A2:K2"/>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dimension ref="A3:L44"/>
  <sheetViews>
    <sheetView workbookViewId="0">
      <selection activeCell="G19" sqref="G19"/>
    </sheetView>
  </sheetViews>
  <sheetFormatPr defaultRowHeight="15"/>
  <cols>
    <col min="1" max="1" width="30.5703125" customWidth="1"/>
    <col min="2" max="2" width="10.42578125" bestFit="1" customWidth="1"/>
    <col min="3" max="4" width="12" bestFit="1" customWidth="1"/>
    <col min="5" max="6" width="12.7109375" bestFit="1" customWidth="1"/>
    <col min="7" max="7" width="10.42578125" bestFit="1" customWidth="1"/>
    <col min="8" max="8" width="12" bestFit="1" customWidth="1"/>
    <col min="9" max="9" width="11" bestFit="1" customWidth="1"/>
    <col min="11" max="11" width="12" bestFit="1" customWidth="1"/>
  </cols>
  <sheetData>
    <row r="3" spans="1:12">
      <c r="B3" s="5">
        <v>39538</v>
      </c>
      <c r="C3" s="5">
        <v>39903</v>
      </c>
      <c r="D3" s="5">
        <v>40268</v>
      </c>
      <c r="E3" s="5">
        <v>40633</v>
      </c>
      <c r="F3" s="5">
        <v>40999</v>
      </c>
      <c r="G3" s="5">
        <v>41364</v>
      </c>
      <c r="H3" s="5">
        <v>41729</v>
      </c>
      <c r="I3" s="5">
        <v>42094</v>
      </c>
      <c r="K3" t="s">
        <v>5</v>
      </c>
    </row>
    <row r="4" spans="1:12">
      <c r="L4" t="s">
        <v>4</v>
      </c>
    </row>
    <row r="5" spans="1:12">
      <c r="A5" t="s">
        <v>2</v>
      </c>
      <c r="B5">
        <v>11.17</v>
      </c>
      <c r="C5">
        <v>12.85</v>
      </c>
      <c r="D5">
        <v>22.08</v>
      </c>
      <c r="E5">
        <v>18.559999999999999</v>
      </c>
      <c r="F5">
        <v>17.84</v>
      </c>
      <c r="G5">
        <v>37.36</v>
      </c>
      <c r="H5">
        <v>50.97</v>
      </c>
      <c r="I5">
        <v>32.04</v>
      </c>
      <c r="L5">
        <v>32.04</v>
      </c>
    </row>
    <row r="6" spans="1:12">
      <c r="A6" t="s">
        <v>3</v>
      </c>
      <c r="C6">
        <f>(C5-B5)/C5%</f>
        <v>13.073929961089492</v>
      </c>
      <c r="D6">
        <f t="shared" ref="D6:I6" si="0">(D5-C5)/D5%</f>
        <v>41.802536231884055</v>
      </c>
      <c r="E6">
        <f t="shared" si="0"/>
        <v>-18.96551724137931</v>
      </c>
      <c r="F6">
        <f t="shared" si="0"/>
        <v>-4.0358744394618773</v>
      </c>
      <c r="G6">
        <f t="shared" si="0"/>
        <v>52.248394004282659</v>
      </c>
      <c r="H6">
        <f t="shared" si="0"/>
        <v>26.701981557779082</v>
      </c>
      <c r="I6">
        <f t="shared" si="0"/>
        <v>-59.082397003745314</v>
      </c>
      <c r="K6">
        <f>AVERAGE(C6:I6)</f>
        <v>7.3918647243498254</v>
      </c>
    </row>
    <row r="8" spans="1:12">
      <c r="A8" t="s">
        <v>7</v>
      </c>
      <c r="B8">
        <v>51</v>
      </c>
      <c r="C8">
        <v>38</v>
      </c>
      <c r="D8">
        <v>100.2</v>
      </c>
      <c r="E8">
        <v>126.5</v>
      </c>
      <c r="F8">
        <v>101.6</v>
      </c>
      <c r="G8">
        <v>129.30000000000001</v>
      </c>
      <c r="H8">
        <v>258</v>
      </c>
      <c r="I8">
        <v>567</v>
      </c>
    </row>
    <row r="9" spans="1:12">
      <c r="A9" t="s">
        <v>8</v>
      </c>
      <c r="B9">
        <f>B8/B5</f>
        <v>4.5658012533572068</v>
      </c>
      <c r="C9">
        <f t="shared" ref="C9:I9" si="1">C8/C5</f>
        <v>2.9571984435797667</v>
      </c>
      <c r="D9">
        <f t="shared" si="1"/>
        <v>4.5380434782608701</v>
      </c>
      <c r="E9">
        <f t="shared" si="1"/>
        <v>6.8157327586206904</v>
      </c>
      <c r="F9">
        <f t="shared" si="1"/>
        <v>5.695067264573991</v>
      </c>
      <c r="G9">
        <f t="shared" si="1"/>
        <v>3.4609207708779448</v>
      </c>
      <c r="H9">
        <f t="shared" si="1"/>
        <v>5.0618010594467338</v>
      </c>
      <c r="I9">
        <f t="shared" si="1"/>
        <v>17.696629213483146</v>
      </c>
    </row>
    <row r="11" spans="1:12">
      <c r="A11" t="s">
        <v>36</v>
      </c>
      <c r="C11">
        <v>3</v>
      </c>
      <c r="D11">
        <v>5</v>
      </c>
      <c r="E11">
        <v>5</v>
      </c>
      <c r="F11">
        <v>8</v>
      </c>
      <c r="G11">
        <v>10</v>
      </c>
      <c r="H11">
        <v>10</v>
      </c>
      <c r="I11">
        <v>10</v>
      </c>
    </row>
    <row r="13" spans="1:12">
      <c r="A13" t="s">
        <v>37</v>
      </c>
      <c r="C13" s="17">
        <f>C11/C5</f>
        <v>0.23346303501945526</v>
      </c>
      <c r="D13" s="17">
        <f t="shared" ref="D13:I13" si="2">D11/D5</f>
        <v>0.22644927536231885</v>
      </c>
      <c r="E13" s="17">
        <f t="shared" si="2"/>
        <v>0.26939655172413796</v>
      </c>
      <c r="F13" s="17">
        <f t="shared" si="2"/>
        <v>0.44843049327354262</v>
      </c>
      <c r="G13" s="17">
        <f t="shared" si="2"/>
        <v>0.26766595289079231</v>
      </c>
      <c r="H13" s="17">
        <f t="shared" si="2"/>
        <v>0.19619383951343927</v>
      </c>
      <c r="I13" s="17">
        <f t="shared" si="2"/>
        <v>0.31210986267166041</v>
      </c>
      <c r="K13" s="4">
        <f>AVERAGE(C13:I13)</f>
        <v>0.27910128720790667</v>
      </c>
    </row>
    <row r="15" spans="1:12">
      <c r="A15" t="s">
        <v>14</v>
      </c>
      <c r="C15">
        <v>32.04</v>
      </c>
    </row>
    <row r="16" spans="1:12">
      <c r="B16" t="s">
        <v>15</v>
      </c>
      <c r="C16" s="10">
        <f>C15*1.18</f>
        <v>37.807199999999995</v>
      </c>
    </row>
    <row r="17" spans="1:3">
      <c r="B17" t="s">
        <v>16</v>
      </c>
      <c r="C17" s="10">
        <f t="shared" ref="C17:C25" si="3">C16*1.18</f>
        <v>44.612495999999993</v>
      </c>
    </row>
    <row r="18" spans="1:3">
      <c r="B18" t="s">
        <v>17</v>
      </c>
      <c r="C18" s="10">
        <f t="shared" si="3"/>
        <v>52.642745279999986</v>
      </c>
    </row>
    <row r="19" spans="1:3">
      <c r="B19" t="s">
        <v>18</v>
      </c>
      <c r="C19" s="10">
        <f t="shared" si="3"/>
        <v>62.118439430399981</v>
      </c>
    </row>
    <row r="20" spans="1:3">
      <c r="B20" t="s">
        <v>19</v>
      </c>
      <c r="C20" s="10">
        <f t="shared" si="3"/>
        <v>73.299758527871973</v>
      </c>
    </row>
    <row r="21" spans="1:3">
      <c r="B21" t="s">
        <v>20</v>
      </c>
      <c r="C21" s="10">
        <f t="shared" si="3"/>
        <v>86.493715062888924</v>
      </c>
    </row>
    <row r="22" spans="1:3">
      <c r="B22" t="s">
        <v>21</v>
      </c>
      <c r="C22" s="10">
        <f t="shared" si="3"/>
        <v>102.06258377420893</v>
      </c>
    </row>
    <row r="23" spans="1:3">
      <c r="B23" t="s">
        <v>22</v>
      </c>
      <c r="C23" s="10">
        <f t="shared" si="3"/>
        <v>120.43384885356653</v>
      </c>
    </row>
    <row r="24" spans="1:3">
      <c r="B24" t="s">
        <v>23</v>
      </c>
      <c r="C24" s="10">
        <f t="shared" si="3"/>
        <v>142.11194164720851</v>
      </c>
    </row>
    <row r="25" spans="1:3">
      <c r="B25" t="s">
        <v>24</v>
      </c>
      <c r="C25" s="10">
        <f t="shared" si="3"/>
        <v>167.69209114370602</v>
      </c>
    </row>
    <row r="26" spans="1:3">
      <c r="B26" t="s">
        <v>27</v>
      </c>
      <c r="C26" s="10">
        <f>SUM(C15:C25)</f>
        <v>921.31481971985068</v>
      </c>
    </row>
    <row r="30" spans="1:3" ht="31.5">
      <c r="A30" s="11" t="s">
        <v>29</v>
      </c>
    </row>
    <row r="32" spans="1:3">
      <c r="A32" s="12" t="s">
        <v>30</v>
      </c>
    </row>
    <row r="34" spans="1:1" ht="23.25">
      <c r="A34" s="13" t="s">
        <v>31</v>
      </c>
    </row>
    <row r="36" spans="1:1">
      <c r="A36" t="s">
        <v>32</v>
      </c>
    </row>
    <row r="38" spans="1:1">
      <c r="A38" t="s">
        <v>33</v>
      </c>
    </row>
    <row r="42" spans="1:1">
      <c r="A42" s="14"/>
    </row>
    <row r="43" spans="1:1">
      <c r="A43" s="15" t="s">
        <v>34</v>
      </c>
    </row>
    <row r="44" spans="1:1">
      <c r="A44" s="16" t="s">
        <v>35</v>
      </c>
    </row>
  </sheetData>
  <hyperlinks>
    <hyperlink ref="A32" r:id="rId1" display="http://www.investopedia.com/terms/d/dividendpayoutratio.asp"/>
    <hyperlink ref="A44" r:id="rId2" display="http://ec.tynt.com/b/rf?id=arwjQmCEqr4l6Cadbi-bnq&amp;u=Investopedia"/>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Aarti drugs</vt:lpstr>
      <vt:lpstr>Working</vt:lpstr>
      <vt:lpstr>Sheet3</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srinivass</dc:creator>
  <cp:lastModifiedBy>srinivass</cp:lastModifiedBy>
  <dcterms:created xsi:type="dcterms:W3CDTF">2015-09-16T08:55:42Z</dcterms:created>
  <dcterms:modified xsi:type="dcterms:W3CDTF">2015-09-16T11:26:39Z</dcterms:modified>
</cp:coreProperties>
</file>