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572f7395524e008e/Company analysis/Roofing sheets scan/VP clips/"/>
    </mc:Choice>
  </mc:AlternateContent>
  <bookViews>
    <workbookView xWindow="0" yWindow="0" windowWidth="20490" windowHeight="7155"/>
  </bookViews>
  <sheets>
    <sheet name="valu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H6" i="1"/>
  <c r="E6" i="1" s="1"/>
  <c r="L6" i="1" s="1"/>
  <c r="G6" i="1"/>
  <c r="F6" i="1"/>
  <c r="D6" i="1"/>
  <c r="I6" i="1" s="1"/>
  <c r="O5" i="1"/>
  <c r="H5" i="1"/>
  <c r="K5" i="1" s="1"/>
  <c r="G5" i="1"/>
  <c r="F5" i="1"/>
  <c r="E5" i="1"/>
  <c r="L5" i="1" s="1"/>
  <c r="D5" i="1"/>
  <c r="J5" i="1" s="1"/>
  <c r="O4" i="1"/>
  <c r="H4" i="1"/>
  <c r="G4" i="1"/>
  <c r="F4" i="1"/>
  <c r="E4" i="1"/>
  <c r="L4" i="1" s="1"/>
  <c r="D4" i="1"/>
  <c r="J4" i="1" s="1"/>
  <c r="O3" i="1"/>
  <c r="H3" i="1"/>
  <c r="E3" i="1" s="1"/>
  <c r="L3" i="1" s="1"/>
  <c r="G3" i="1"/>
  <c r="F3" i="1"/>
  <c r="D3" i="1"/>
  <c r="J3" i="1" s="1"/>
  <c r="K3" i="1" l="1"/>
  <c r="I4" i="1"/>
  <c r="J6" i="1"/>
  <c r="I5" i="1"/>
  <c r="K6" i="1"/>
  <c r="I3" i="1"/>
</calcChain>
</file>

<file path=xl/sharedStrings.xml><?xml version="1.0" encoding="utf-8"?>
<sst xmlns="http://schemas.openxmlformats.org/spreadsheetml/2006/main" count="21" uniqueCount="21">
  <si>
    <t>FY17</t>
  </si>
  <si>
    <t>27th Feb 2017</t>
  </si>
  <si>
    <t>Mcap</t>
  </si>
  <si>
    <t>Net Debt</t>
  </si>
  <si>
    <t>EV</t>
  </si>
  <si>
    <t>NW</t>
  </si>
  <si>
    <t>Sales</t>
  </si>
  <si>
    <t>EBITDA</t>
  </si>
  <si>
    <t>PAT</t>
  </si>
  <si>
    <t>EV/Sales</t>
  </si>
  <si>
    <t>EV/EBITDA</t>
  </si>
  <si>
    <t>P/E</t>
  </si>
  <si>
    <t>P/B</t>
  </si>
  <si>
    <t>CMP</t>
  </si>
  <si>
    <t>Shares O/S</t>
  </si>
  <si>
    <t>EBITDA %</t>
  </si>
  <si>
    <t>Ramco</t>
  </si>
  <si>
    <t>Everest</t>
  </si>
  <si>
    <t>NM</t>
  </si>
  <si>
    <t>HIL</t>
  </si>
  <si>
    <t>Visaka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</si>
</sst>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164" fontId="0" fillId="0" borderId="0" xfId="1" applyNumberFormat="1" applyFon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tabSelected="1" workbookViewId="0"/>
  </sheetViews>
  <sheetFormatPr defaultRowHeight="15" x14ac:dyDescent="0.25"/>
  <cols>
    <col min="1" max="1" width="27.5703125" customWidth="1"/>
    <col min="5" max="5" width="10.7109375" bestFit="1" customWidth="1"/>
    <col min="6" max="6" width="11.28515625" bestFit="1" customWidth="1"/>
    <col min="7" max="7" width="9.5703125" bestFit="1" customWidth="1"/>
    <col min="8" max="8" width="9.28515625" bestFit="1" customWidth="1"/>
    <col min="10" max="10" width="10.42578125" bestFit="1" customWidth="1"/>
  </cols>
  <sheetData>
    <row r="1" spans="1:16" s="1" customFormat="1" x14ac:dyDescent="0.25">
      <c r="E1" s="2" t="s">
        <v>0</v>
      </c>
      <c r="F1" s="2"/>
      <c r="G1" s="2"/>
      <c r="H1" s="2"/>
    </row>
    <row r="2" spans="1:16" s="1" customFormat="1" x14ac:dyDescent="0.25">
      <c r="A2" s="1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N2" s="3" t="s">
        <v>13</v>
      </c>
      <c r="O2" s="4" t="s">
        <v>14</v>
      </c>
      <c r="P2" s="1" t="s">
        <v>15</v>
      </c>
    </row>
    <row r="3" spans="1:16" x14ac:dyDescent="0.25">
      <c r="A3" t="s">
        <v>16</v>
      </c>
      <c r="B3" s="5">
        <v>1838</v>
      </c>
      <c r="C3" s="5">
        <v>375</v>
      </c>
      <c r="D3" s="5">
        <f>B3+C3</f>
        <v>2213</v>
      </c>
      <c r="E3" s="5">
        <f>783+H3</f>
        <v>844.33333333333337</v>
      </c>
      <c r="F3" s="5">
        <f>584*(4/3)</f>
        <v>778.66666666666663</v>
      </c>
      <c r="G3" s="5">
        <f>61*(4/3)</f>
        <v>81.333333333333329</v>
      </c>
      <c r="H3" s="5">
        <f>46*(4/3)</f>
        <v>61.333333333333329</v>
      </c>
      <c r="I3" s="6">
        <f>D3/F3</f>
        <v>2.8420376712328768</v>
      </c>
      <c r="J3" s="7">
        <f>D3/G3</f>
        <v>27.209016393442624</v>
      </c>
      <c r="K3" s="7">
        <f>B3/H3</f>
        <v>29.967391304347828</v>
      </c>
      <c r="L3" s="8">
        <f>B3/E3</f>
        <v>2.1768653770232924</v>
      </c>
      <c r="N3" s="9">
        <v>212</v>
      </c>
      <c r="O3" s="10">
        <f>B3/N3</f>
        <v>8.6698113207547163</v>
      </c>
    </row>
    <row r="4" spans="1:16" x14ac:dyDescent="0.25">
      <c r="A4" t="s">
        <v>17</v>
      </c>
      <c r="B4" s="5">
        <v>302</v>
      </c>
      <c r="C4" s="5">
        <v>200</v>
      </c>
      <c r="D4" s="5">
        <f t="shared" ref="D4:D6" si="0">B4+C4</f>
        <v>502</v>
      </c>
      <c r="E4" s="5">
        <f>347+H4</f>
        <v>331</v>
      </c>
      <c r="F4" s="5">
        <f>832*(4/3)</f>
        <v>1109.3333333333333</v>
      </c>
      <c r="G4" s="5">
        <f>9*(4/3)</f>
        <v>12</v>
      </c>
      <c r="H4" s="5">
        <f>-12*(4/3)</f>
        <v>-16</v>
      </c>
      <c r="I4" s="6">
        <f t="shared" ref="I4:I6" si="1">D4/F4</f>
        <v>0.45252403846153849</v>
      </c>
      <c r="J4" s="7">
        <f t="shared" ref="J4:J6" si="2">D4/G4</f>
        <v>41.833333333333336</v>
      </c>
      <c r="K4" s="11" t="s">
        <v>18</v>
      </c>
      <c r="L4" s="8">
        <f t="shared" ref="L4:L6" si="3">B4/E4</f>
        <v>0.91238670694864044</v>
      </c>
      <c r="N4" s="9">
        <v>196</v>
      </c>
      <c r="O4" s="10">
        <f>B4/N4</f>
        <v>1.5408163265306123</v>
      </c>
    </row>
    <row r="5" spans="1:16" x14ac:dyDescent="0.25">
      <c r="A5" t="s">
        <v>19</v>
      </c>
      <c r="B5" s="5">
        <v>474</v>
      </c>
      <c r="C5" s="5">
        <v>63</v>
      </c>
      <c r="D5" s="5">
        <f t="shared" si="0"/>
        <v>537</v>
      </c>
      <c r="E5" s="5">
        <f>460+H5</f>
        <v>525.33333333333337</v>
      </c>
      <c r="F5" s="5">
        <f>800*(4/3)</f>
        <v>1066.6666666666665</v>
      </c>
      <c r="G5" s="5">
        <f>91*(4/3)</f>
        <v>121.33333333333333</v>
      </c>
      <c r="H5" s="5">
        <f>49*(4/3)</f>
        <v>65.333333333333329</v>
      </c>
      <c r="I5" s="6">
        <f t="shared" si="1"/>
        <v>0.50343750000000009</v>
      </c>
      <c r="J5" s="8">
        <f t="shared" si="2"/>
        <v>4.4258241758241761</v>
      </c>
      <c r="K5" s="7">
        <f t="shared" ref="K5:K6" si="4">B5/H5</f>
        <v>7.2551020408163271</v>
      </c>
      <c r="L5" s="8">
        <f t="shared" si="3"/>
        <v>0.90228426395939076</v>
      </c>
      <c r="N5" s="9">
        <v>636</v>
      </c>
      <c r="O5" s="10">
        <f>B5/N5</f>
        <v>0.74528301886792447</v>
      </c>
    </row>
    <row r="6" spans="1:16" x14ac:dyDescent="0.25">
      <c r="A6" t="s">
        <v>20</v>
      </c>
      <c r="B6" s="5">
        <v>371</v>
      </c>
      <c r="C6" s="5">
        <v>185</v>
      </c>
      <c r="D6" s="5">
        <f t="shared" si="0"/>
        <v>556</v>
      </c>
      <c r="E6" s="5">
        <f>347+H6</f>
        <v>388.33333333333331</v>
      </c>
      <c r="F6" s="5">
        <f>(712)*(4/3)</f>
        <v>949.33333333333326</v>
      </c>
      <c r="G6" s="5">
        <f>(59+25)*(4/3)</f>
        <v>112</v>
      </c>
      <c r="H6" s="5">
        <f>31*(4/3)</f>
        <v>41.333333333333329</v>
      </c>
      <c r="I6" s="6">
        <f t="shared" si="1"/>
        <v>0.5856741573033708</v>
      </c>
      <c r="J6" s="8">
        <f t="shared" si="2"/>
        <v>4.9642857142857144</v>
      </c>
      <c r="K6" s="7">
        <f t="shared" si="4"/>
        <v>8.9758064516129039</v>
      </c>
      <c r="L6" s="8">
        <f t="shared" si="3"/>
        <v>0.9553648068669528</v>
      </c>
      <c r="N6" s="9">
        <v>234</v>
      </c>
      <c r="O6" s="10">
        <f>B6/N6</f>
        <v>1.5854700854700854</v>
      </c>
    </row>
    <row r="9" spans="1:16" x14ac:dyDescent="0.25">
      <c r="F9" s="12"/>
    </row>
  </sheetData>
  <mergeCells count="1">
    <mergeCell ref="E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2017-03-01T10:27:37Z</dcterms:created>
  <dcterms:modified xsi:type="dcterms:W3CDTF">2017-03-01T10:27:54Z</dcterms:modified>
</cp:coreProperties>
</file>