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bala\bala\invst\basant\research\mfi\"/>
    </mc:Choice>
  </mc:AlternateContent>
  <bookViews>
    <workbookView xWindow="0" yWindow="0" windowWidth="19200" windowHeight="7620"/>
  </bookViews>
  <sheets>
    <sheet name="Numbers" sheetId="1" r:id="rId1"/>
    <sheet name="AR Notes" sheetId="3" r:id="rId2"/>
    <sheet name="Loan Profiles" sheetId="2"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8" i="1" l="1"/>
  <c r="B12" i="1" l="1"/>
  <c r="B125" i="1"/>
  <c r="I169" i="1"/>
  <c r="G169" i="1"/>
  <c r="E169" i="1"/>
  <c r="C169" i="1"/>
  <c r="B126" i="1" l="1"/>
  <c r="B111" i="1" l="1"/>
  <c r="B129" i="1" s="1"/>
  <c r="C129" i="1" s="1"/>
  <c r="B128" i="1"/>
  <c r="C128" i="1" s="1"/>
  <c r="B127" i="1"/>
  <c r="C127" i="1" s="1"/>
  <c r="J108" i="1"/>
  <c r="H108" i="1"/>
  <c r="F108" i="1"/>
  <c r="D108" i="1"/>
  <c r="C108" i="1" s="1"/>
  <c r="C126" i="1"/>
  <c r="I102" i="1"/>
  <c r="G102" i="1"/>
  <c r="E102" i="1"/>
  <c r="C102" i="1"/>
  <c r="I101" i="1"/>
  <c r="G101" i="1"/>
  <c r="E101" i="1"/>
  <c r="C101" i="1"/>
  <c r="I100" i="1"/>
  <c r="G100" i="1"/>
  <c r="E100" i="1"/>
  <c r="C100" i="1"/>
  <c r="I99" i="1"/>
  <c r="G99" i="1"/>
  <c r="E99" i="1"/>
  <c r="C99" i="1"/>
  <c r="I98" i="1"/>
  <c r="G98" i="1"/>
  <c r="E98" i="1"/>
  <c r="C98" i="1"/>
  <c r="I129" i="1"/>
  <c r="G129" i="1"/>
  <c r="E129" i="1"/>
  <c r="I128" i="1"/>
  <c r="G128" i="1"/>
  <c r="E128" i="1"/>
  <c r="I127" i="1"/>
  <c r="G127" i="1"/>
  <c r="E127" i="1"/>
  <c r="I126" i="1"/>
  <c r="G126" i="1"/>
  <c r="E126" i="1"/>
  <c r="I125" i="1"/>
  <c r="G125" i="1"/>
  <c r="E125" i="1"/>
  <c r="C125" i="1"/>
  <c r="I120" i="1"/>
  <c r="G120" i="1"/>
  <c r="E120" i="1"/>
  <c r="C120" i="1"/>
  <c r="I119" i="1"/>
  <c r="G119" i="1"/>
  <c r="E119" i="1"/>
  <c r="C119" i="1"/>
  <c r="I118" i="1"/>
  <c r="G118" i="1"/>
  <c r="E118" i="1"/>
  <c r="C118" i="1"/>
  <c r="I117" i="1"/>
  <c r="G117" i="1"/>
  <c r="E117" i="1"/>
  <c r="C117" i="1"/>
  <c r="I116" i="1"/>
  <c r="G116" i="1"/>
  <c r="E116" i="1"/>
  <c r="C116" i="1"/>
  <c r="G109" i="1"/>
  <c r="I111" i="1"/>
  <c r="G111" i="1"/>
  <c r="E111" i="1"/>
  <c r="C111" i="1"/>
  <c r="I110" i="1"/>
  <c r="G110" i="1"/>
  <c r="E110" i="1"/>
  <c r="C110" i="1"/>
  <c r="I109" i="1"/>
  <c r="E109" i="1"/>
  <c r="C109" i="1"/>
  <c r="I108" i="1"/>
  <c r="G108" i="1"/>
  <c r="I107" i="1"/>
  <c r="G107" i="1"/>
  <c r="E107" i="1"/>
  <c r="C107" i="1"/>
  <c r="I93" i="1"/>
  <c r="G93" i="1"/>
  <c r="E93" i="1"/>
  <c r="C93" i="1"/>
  <c r="I92" i="1"/>
  <c r="G92" i="1"/>
  <c r="E92" i="1"/>
  <c r="C92" i="1"/>
  <c r="I91" i="1"/>
  <c r="G91" i="1"/>
  <c r="E91" i="1"/>
  <c r="C91" i="1"/>
  <c r="I90" i="1"/>
  <c r="G90" i="1"/>
  <c r="E90" i="1"/>
  <c r="C90" i="1"/>
  <c r="I89" i="1"/>
  <c r="G89" i="1"/>
  <c r="E89" i="1"/>
  <c r="C89" i="1"/>
  <c r="I84" i="1"/>
  <c r="G84" i="1"/>
  <c r="E84" i="1"/>
  <c r="C84" i="1"/>
  <c r="I83" i="1"/>
  <c r="G83" i="1"/>
  <c r="E83" i="1"/>
  <c r="C83" i="1"/>
  <c r="I82" i="1"/>
  <c r="G82" i="1"/>
  <c r="E82" i="1"/>
  <c r="C82" i="1"/>
  <c r="I81" i="1"/>
  <c r="G81" i="1"/>
  <c r="E81" i="1"/>
  <c r="C81" i="1"/>
  <c r="I80" i="1"/>
  <c r="G80" i="1"/>
  <c r="E80" i="1"/>
  <c r="C80" i="1"/>
  <c r="I75" i="1"/>
  <c r="G75" i="1"/>
  <c r="E75" i="1"/>
  <c r="C75" i="1"/>
  <c r="I74" i="1"/>
  <c r="G74" i="1"/>
  <c r="E74" i="1"/>
  <c r="C74" i="1"/>
  <c r="I73" i="1"/>
  <c r="G73" i="1"/>
  <c r="E73" i="1"/>
  <c r="C73" i="1"/>
  <c r="I72" i="1"/>
  <c r="G72" i="1"/>
  <c r="E72" i="1"/>
  <c r="C72" i="1"/>
  <c r="I71" i="1"/>
  <c r="G71" i="1"/>
  <c r="E71" i="1"/>
  <c r="C71" i="1"/>
  <c r="I66" i="1"/>
  <c r="G66" i="1"/>
  <c r="E66" i="1"/>
  <c r="C66" i="1"/>
  <c r="I65" i="1"/>
  <c r="G65" i="1"/>
  <c r="E65" i="1"/>
  <c r="C65" i="1"/>
  <c r="I64" i="1"/>
  <c r="G64" i="1"/>
  <c r="E64" i="1"/>
  <c r="C64" i="1"/>
  <c r="I63" i="1"/>
  <c r="G63" i="1"/>
  <c r="E63" i="1"/>
  <c r="C63" i="1"/>
  <c r="I62" i="1"/>
  <c r="G62" i="1"/>
  <c r="E62" i="1"/>
  <c r="C62" i="1"/>
  <c r="I57" i="1"/>
  <c r="G57" i="1"/>
  <c r="E57" i="1"/>
  <c r="C57" i="1"/>
  <c r="I56" i="1"/>
  <c r="G56" i="1"/>
  <c r="E56" i="1"/>
  <c r="C56" i="1"/>
  <c r="I55" i="1"/>
  <c r="G55" i="1"/>
  <c r="E55" i="1"/>
  <c r="C55" i="1"/>
  <c r="I54" i="1"/>
  <c r="G54" i="1"/>
  <c r="E54" i="1"/>
  <c r="C54" i="1"/>
  <c r="I53" i="1"/>
  <c r="G53" i="1"/>
  <c r="E53" i="1"/>
  <c r="C53" i="1"/>
  <c r="I48" i="1"/>
  <c r="G48" i="1"/>
  <c r="E48" i="1"/>
  <c r="C48" i="1"/>
  <c r="I47" i="1"/>
  <c r="G47" i="1"/>
  <c r="E47" i="1"/>
  <c r="C47" i="1"/>
  <c r="I46" i="1"/>
  <c r="G46" i="1"/>
  <c r="E46" i="1"/>
  <c r="C46" i="1"/>
  <c r="I45" i="1"/>
  <c r="G45" i="1"/>
  <c r="E45" i="1"/>
  <c r="C45" i="1"/>
  <c r="I44" i="1"/>
  <c r="G44" i="1"/>
  <c r="E44" i="1"/>
  <c r="C44" i="1"/>
  <c r="I39" i="1"/>
  <c r="G39" i="1"/>
  <c r="E39" i="1"/>
  <c r="C39" i="1"/>
  <c r="I38" i="1"/>
  <c r="G38" i="1"/>
  <c r="E38" i="1"/>
  <c r="C38" i="1"/>
  <c r="I37" i="1"/>
  <c r="G37" i="1"/>
  <c r="E37" i="1"/>
  <c r="C37" i="1"/>
  <c r="I36" i="1"/>
  <c r="G36" i="1"/>
  <c r="E36" i="1"/>
  <c r="C36" i="1"/>
  <c r="I35" i="1"/>
  <c r="G35" i="1"/>
  <c r="E35" i="1"/>
  <c r="C35" i="1"/>
  <c r="I30" i="1"/>
  <c r="G30" i="1"/>
  <c r="E30" i="1"/>
  <c r="C30" i="1"/>
  <c r="I29" i="1"/>
  <c r="G29" i="1"/>
  <c r="E29" i="1"/>
  <c r="C29" i="1"/>
  <c r="I28" i="1"/>
  <c r="G28" i="1"/>
  <c r="E28" i="1"/>
  <c r="C28" i="1"/>
  <c r="I27" i="1"/>
  <c r="G27" i="1"/>
  <c r="E27" i="1"/>
  <c r="C27" i="1"/>
  <c r="I26" i="1"/>
  <c r="G26" i="1"/>
  <c r="E26" i="1"/>
  <c r="C26" i="1"/>
  <c r="I21" i="1"/>
  <c r="G21" i="1"/>
  <c r="E21" i="1"/>
  <c r="C21" i="1"/>
  <c r="I20" i="1"/>
  <c r="G20" i="1"/>
  <c r="E20" i="1"/>
  <c r="C20" i="1"/>
  <c r="I19" i="1"/>
  <c r="G19" i="1"/>
  <c r="E19" i="1"/>
  <c r="C19" i="1"/>
  <c r="I18" i="1"/>
  <c r="G18" i="1"/>
  <c r="E18" i="1"/>
  <c r="C18" i="1"/>
  <c r="I17" i="1"/>
  <c r="G17" i="1"/>
  <c r="E17" i="1"/>
  <c r="C17" i="1"/>
  <c r="I12" i="1"/>
  <c r="I11" i="1"/>
  <c r="I10" i="1"/>
  <c r="I9" i="1"/>
  <c r="I8" i="1"/>
  <c r="G12" i="1"/>
  <c r="G11" i="1"/>
  <c r="G10" i="1"/>
  <c r="G9" i="1"/>
  <c r="G8" i="1"/>
  <c r="E12" i="1"/>
  <c r="E11" i="1"/>
  <c r="E10" i="1"/>
  <c r="E8" i="1"/>
  <c r="C12" i="1"/>
  <c r="C11" i="1"/>
  <c r="C10" i="1"/>
  <c r="C8" i="1"/>
  <c r="E9" i="1"/>
  <c r="C9" i="1"/>
  <c r="E108" i="1" l="1"/>
</calcChain>
</file>

<file path=xl/comments1.xml><?xml version="1.0" encoding="utf-8"?>
<comments xmlns="http://schemas.openxmlformats.org/spreadsheetml/2006/main">
  <authors>
    <author>bala bandla</author>
  </authors>
  <commentList>
    <comment ref="B12" authorId="0" shapeId="0">
      <text>
        <r>
          <rPr>
            <b/>
            <sz val="9"/>
            <color indexed="81"/>
            <rFont val="Tahoma"/>
            <family val="2"/>
          </rPr>
          <t>bala bandla:</t>
        </r>
        <r>
          <rPr>
            <sz val="9"/>
            <color indexed="81"/>
            <rFont val="Tahoma"/>
            <family val="2"/>
          </rPr>
          <t xml:space="preserve">
Micro Finance 184</t>
        </r>
      </text>
    </comment>
    <comment ref="B21" authorId="0" shapeId="0">
      <text>
        <r>
          <rPr>
            <b/>
            <sz val="9"/>
            <color indexed="81"/>
            <rFont val="Tahoma"/>
            <family val="2"/>
          </rPr>
          <t>bala bandla:</t>
        </r>
        <r>
          <rPr>
            <sz val="9"/>
            <color indexed="81"/>
            <rFont val="Tahoma"/>
            <family val="2"/>
          </rPr>
          <t xml:space="preserve">
Micro finance 117 cr</t>
        </r>
      </text>
    </comment>
    <comment ref="D21" authorId="0" shapeId="0">
      <text>
        <r>
          <rPr>
            <b/>
            <sz val="9"/>
            <color indexed="81"/>
            <rFont val="Tahoma"/>
            <family val="2"/>
          </rPr>
          <t>bala bandla:</t>
        </r>
        <r>
          <rPr>
            <sz val="9"/>
            <color indexed="81"/>
            <rFont val="Tahoma"/>
            <family val="2"/>
          </rPr>
          <t xml:space="preserve">
Micro finance 65 cr</t>
        </r>
      </text>
    </comment>
  </commentList>
</comments>
</file>

<file path=xl/sharedStrings.xml><?xml version="1.0" encoding="utf-8"?>
<sst xmlns="http://schemas.openxmlformats.org/spreadsheetml/2006/main" count="262" uniqueCount="144">
  <si>
    <t>SKS</t>
  </si>
  <si>
    <t>Ujjivan</t>
  </si>
  <si>
    <t>Equitas</t>
  </si>
  <si>
    <t>Satin</t>
  </si>
  <si>
    <t>Arman</t>
  </si>
  <si>
    <t>FY16</t>
  </si>
  <si>
    <t>FY15</t>
  </si>
  <si>
    <t>FY14</t>
  </si>
  <si>
    <t>FY13</t>
  </si>
  <si>
    <t>FY12</t>
  </si>
  <si>
    <t>Disbursements (cr)</t>
  </si>
  <si>
    <t>AUM (cr)</t>
  </si>
  <si>
    <t>Total Revenue (cr)</t>
  </si>
  <si>
    <t>PBT (cr)</t>
  </si>
  <si>
    <t>PAT (cr)</t>
  </si>
  <si>
    <t>ROE (%)</t>
  </si>
  <si>
    <t>NIM (%)</t>
  </si>
  <si>
    <t>ROA (%)</t>
  </si>
  <si>
    <t>CAR (%)</t>
  </si>
  <si>
    <t>Expense/AUM (%)</t>
  </si>
  <si>
    <t>Book Value</t>
  </si>
  <si>
    <t>P/B</t>
  </si>
  <si>
    <t>Gross NPA (%)</t>
  </si>
  <si>
    <t>Comparison of MFI Companies</t>
  </si>
  <si>
    <t>Purpose</t>
  </si>
  <si>
    <t xml:space="preserve">    Agri &amp;Animal Husb</t>
  </si>
  <si>
    <t xml:space="preserve">    Trading &amp; Services</t>
  </si>
  <si>
    <t xml:space="preserve">    Production</t>
  </si>
  <si>
    <t>Loan term</t>
  </si>
  <si>
    <t>&lt;=15k, 12 months and above</t>
  </si>
  <si>
    <t>&gt;15k,  min 24 months</t>
  </si>
  <si>
    <t>Loan Amonut</t>
  </si>
  <si>
    <t>&lt;35k first time</t>
  </si>
  <si>
    <t>&lt;50k next time</t>
  </si>
  <si>
    <t>Interest Rate</t>
  </si>
  <si>
    <t>&lt;=26%</t>
  </si>
  <si>
    <t>Branch Count</t>
  </si>
  <si>
    <t>Presense</t>
  </si>
  <si>
    <t>North India</t>
  </si>
  <si>
    <t>All except AP, NE</t>
  </si>
  <si>
    <t>A. Group Loan</t>
  </si>
  <si>
    <t>Ujjivan originally operated as a semi-urban and urban poor focused organization, for providing joint liability group based financial services. This population segment was highly underserved by formal financial institutions and presented a significant opportunity for Ujjivan to accomplish its financial inclusion objectives. In the recent years, Ujjivan has evolved to expand coverage to the rural poor, which now accounts for a significant portion of outstanding portfolio. Ujjivan operates in this segment primarily through the joint liability group (JLG) model.</t>
  </si>
  <si>
    <t>Core Group Loan Products</t>
  </si>
  <si>
    <t>Business Loan</t>
  </si>
  <si>
    <t>Provides self-employed women (Fruit vendors/ vegetable vendors/ Petty shop owners, tailors etc.) for financing diverse business needs such as capital equipment expenditure, working capital, repayment of high cost debt.</t>
  </si>
  <si>
    <t>Features:</t>
  </si>
  <si>
    <t>Loan range: Rs.6,000–Rs 50,000</t>
  </si>
  <si>
    <t>Interest rate (Reducing balance): 22% p.a.</t>
  </si>
  <si>
    <t>Repayment tenure:</t>
  </si>
  <si>
    <t>Loan amount between Rs. 6,000 - Rs. 15,000: 1 year</t>
  </si>
  <si>
    <t>Loan amount between Rs 16,000-30,000: 1 Year/ 2Years (50:50 or 80:20)</t>
  </si>
  <si>
    <t>Loan amount between Rs. 31,000- 50,000 : 2 Years (50:50 or 80:20)</t>
  </si>
  <si>
    <t>Processing fees: 1% of loan amount (exclusive of taxes)</t>
  </si>
  <si>
    <t>Family Loan</t>
  </si>
  <si>
    <t>Family loan helps women with low income to finance a range of family needs such as school expenses of children, medical care, house repairs, social and religious obligations, buying consumer durables and the repayment of high-cost debt previously taken for family needs.</t>
  </si>
  <si>
    <t>Loan range: Rs.6,000– Rs 35,000</t>
  </si>
  <si>
    <t>Loan amount between Rs. 6000 - Rs. 15000: 1 year</t>
  </si>
  <si>
    <t>Loan amount between Rs 16000-30000: 1 Year/ 2Years (50:50 or 80:20)</t>
  </si>
  <si>
    <t>Loan amount between Rs. 31000- 35,000 : 2 Years (50:50 or 80:20)</t>
  </si>
  <si>
    <t>Agriculture and Allied loan</t>
  </si>
  <si>
    <t>Agriculture is the backbone of Indian Economy. Keeping in view the specific requirements of customers we offer them Agriculture and allied loan. The Loan helps our women borrowers meet the cost of cultivation and working capital activities for farming and allied activities.</t>
  </si>
  <si>
    <t>Loan amount between Rs. 31000- 50,000 : 2 Years (50:50 or 80:20)</t>
  </si>
  <si>
    <t>Value- Added Group Loan products</t>
  </si>
  <si>
    <t>Business Top-up Loan</t>
  </si>
  <si>
    <t>This loan offers additional finance during the year to address the business requirements. This loan allows customers access to additional money over and above their initial business loan and is given based on a satisfactory credit history.</t>
  </si>
  <si>
    <t>Loan range: Rs.3,000–Rs 6,000</t>
  </si>
  <si>
    <t>Repayment tenure: 9 Months</t>
  </si>
  <si>
    <t>Emergency Loan</t>
  </si>
  <si>
    <t>The loan is designed to meet the unforeseen medical emergency requirements of customers. The loan is disbursed within 24 hours of request.</t>
  </si>
  <si>
    <t>Loan range: Rs.2,000–Rs 5,000</t>
  </si>
  <si>
    <t>Repayment tenure: 6 Months</t>
  </si>
  <si>
    <t>Processing fees: 0%</t>
  </si>
  <si>
    <t>Education Loan</t>
  </si>
  <si>
    <t>To help promote education among our customers, this loan has been designed to help finance the education expenses (admissions fees, text books, uniforms) of children studying from Nursery to Degree/Diploma/Vocational training.</t>
  </si>
  <si>
    <t>Loan range: Rs.5,000–Rs 15,000</t>
  </si>
  <si>
    <t>Repayment tenure: 12 Months</t>
  </si>
  <si>
    <t>B. Individual Loan</t>
  </si>
  <si>
    <t>Ujjivan has been exploring avenues to move beyond the group lending model and improve its reach by targeting other underserved customer segments. Though this is a recent step, Ujjivan has already begun targeting the 'missing middle' and this portfolio currently encompasses 10% of outstanding loans. Though this is a recent step, Ujjivan has already begun targeting the 'missing middle', and this portfolio currently holds a part of our outstanding loans. These loans are given to customers on an individual basis without any group guarantee. In select branches individual livestock loans and business loans are offered to (open market) customers who don't have repayment track record with Ujjivan.</t>
  </si>
  <si>
    <t>Individual Business Loan</t>
  </si>
  <si>
    <t>The Individual Business Loan (IBL) caters to the needs of individual micro-entrepreneurs; our existing Borrowers, who have a running business and require funds for working capital or fixed assets. A variant of this product called Individual Bazaar Loan (IBZL) is also offer to micro-entrepreneurs who do not have a repayment track record with Ujjivan in selected branches.</t>
  </si>
  <si>
    <t>Loan range: Rs. 41,000 – Rs.1,50,000</t>
  </si>
  <si>
    <t>Interest rate (Reducing balance): 24% p.a.</t>
  </si>
  <si>
    <t>Repayment tenure: 6- 24 months</t>
  </si>
  <si>
    <t>Processing fees: 2% of loan amount (exclusive of taxes)</t>
  </si>
  <si>
    <t>Individual Livestock Loan</t>
  </si>
  <si>
    <t>Individual livestock loan is offered to dairy farmers living in villages in the working areas of Ujjivan's branches. The loan helps them meet the finance needs of livestock business, including purchase of cow/ buffalo, cattle shed renovation, purchase of feed/fodder, purchase of machinery etc.</t>
  </si>
  <si>
    <t>Loan range: Rs. 41,000 – Rs.1,00,000</t>
  </si>
  <si>
    <t>Repayment tenure: 9- 24 months</t>
  </si>
  <si>
    <t>Home Improvement Loan</t>
  </si>
  <si>
    <t>The purpose of this loan is to provide our customers who are renovating or expanding their houses with timely credit facilities.</t>
  </si>
  <si>
    <t>Loan range: Rs. 51,000 – Rs.1,50,000</t>
  </si>
  <si>
    <t>Repayment tenure: 12 - 36 months</t>
  </si>
  <si>
    <t>Higher Education Loan</t>
  </si>
  <si>
    <t>Ujjivan's Higher Education Loan (HEL) caters to the needs of the customers who find it difficult to arrange for higher education of their children. The product is for our customers who have children at home pursuing higher education.</t>
  </si>
  <si>
    <t>Loan range: Rs.41,000 – 3,00,000 (Disbursed in Tranches)</t>
  </si>
  <si>
    <t>Repayment tenure: 6 -60 months</t>
  </si>
  <si>
    <t>Individual Agriculture Loan</t>
  </si>
  <si>
    <t>The Individual Agriculture Loan is offered to marginal and tenant farmers who still have shortage of formal credit. The product is tailor made to meet the differential needs of farmers.</t>
  </si>
  <si>
    <t>Loan range: Rs. 31,000 – Rs.80,000</t>
  </si>
  <si>
    <t>Repayment tenure: 4-12 months</t>
  </si>
  <si>
    <t>Secured Business Loan</t>
  </si>
  <si>
    <t>Secured business loan caters to the investment needs micro and small entrepreneurs to expand and boost their business. The loan will be secured by land &amp; building, taken as collateral.</t>
  </si>
  <si>
    <t>Loan range: Rs.2,00,000 – Rs 10,00,000</t>
  </si>
  <si>
    <t>Interest rate (Reducing balance): 20% p.a. declining</t>
  </si>
  <si>
    <t>Repayment tenure: 24-84 months</t>
  </si>
  <si>
    <t>Processing fees: 2.2% of loan amount (exclusive of taxes)</t>
  </si>
  <si>
    <t>Collateral: Minimum 150% of loan amount</t>
  </si>
  <si>
    <t>Secured Home Loan</t>
  </si>
  <si>
    <t>Ujjivan offers a tailor made product for the customers who have higher amount requirements for house purchase or renovation through their secured housing loan product.</t>
  </si>
  <si>
    <t>Purpose: Loans for Home Improvement/Renovation/Extension, Home Construction and Home Purchase</t>
  </si>
  <si>
    <t>Loan range: Rs.2,00,000 – 10,00,000</t>
  </si>
  <si>
    <t>Interest rate (Reducing balance): 15.75% p.a.</t>
  </si>
  <si>
    <t>Repayment tenure: 24-120 months</t>
  </si>
  <si>
    <t>Processing fees: 2.5% of loan amount (Inclusive of Legal &amp; Technical Charges) (exclusive of taxes)</t>
  </si>
  <si>
    <t>C. Pragati Individual Loan</t>
  </si>
  <si>
    <t>These individual loans are given to customers- both Ujjivan's existing and open market- on an individual basis. There is no requirement of collateral security and guarantor for the Pragati Individual Loan. The important features of this loan are as follows:</t>
  </si>
  <si>
    <t>Loan range*: Rs. 51,000 – Rs.1,00,000</t>
  </si>
  <si>
    <t>Interest rate (Reducing balance): 23% p.a.</t>
  </si>
  <si>
    <t>Repayment tenure#: 24-36 months</t>
  </si>
  <si>
    <t>Processing fees: 1.00% of loan amount (exclusive of taxes)</t>
  </si>
  <si>
    <t>Life Insurance Premium: As applicable. Please see the life insurance premium chart in the insurance section.</t>
  </si>
  <si>
    <t>Stamp Duty, as applicable is the state, is paid by the customer.</t>
  </si>
  <si>
    <t>* The amount of loan may vary according to the purpose of the loan. For Pragati Medical Emergency Loan, the loan range is Rs 5,000 to Rs 50,000.</t>
  </si>
  <si>
    <t># The tenure of Pragati Medical Emergency Loan is 6-24 months for loan amounts Rs 5,000- Rs 15,000.</t>
  </si>
  <si>
    <t>Purpose/uses of Pragati Individual Loans:</t>
  </si>
  <si>
    <t>The loan can be utilized for the following purposes:</t>
  </si>
  <si>
    <t>Business Expansion</t>
  </si>
  <si>
    <t>Purchase of Milch Animals and Dairying</t>
  </si>
  <si>
    <t>Home Improvement</t>
  </si>
  <si>
    <t>Higher Education(+2 and above) of Children</t>
  </si>
  <si>
    <t>Farming (Agricultural) Activities carried out by Marginal &amp; Tenant Farmers</t>
  </si>
  <si>
    <t>Medical Emergency in the family of an Existing Pragati Loan Customer</t>
  </si>
  <si>
    <t>Insurance</t>
  </si>
  <si>
    <t>In the unfortunate event of natural or accidental death of the customer or spouse, the insurance amount helps the nominee/beneficiary to cover the existing loan as well as receive the benefits of a life cover. We have partnered with Bajaj Allianz Life Insurance to offer a Group Term Life (GTL) Insurance policy, with different insurance schemes based on loan type and repayment mode.</t>
  </si>
  <si>
    <t>i. Premium chart for group loan products</t>
  </si>
  <si>
    <t>ii. Premium for Individual loan products</t>
  </si>
  <si>
    <t>The premium for all the Individual loan is Rs. 4.08 per Rs. 1000 sum assured for customer</t>
  </si>
  <si>
    <t>The premium for all the Individual loan is Rs. 4.08 per Rs. 1000 sum assured for co-borrower</t>
  </si>
  <si>
    <t>iii. Insurance for Secured Loans</t>
  </si>
  <si>
    <t>Credit Insurance is being offered to our secured loan customers along with an option to buy an adequate policy themselves and assign it to Ujjivan. This Product is intended to cover only the loan outstanding to Ujjivan. The product is also called reducing cover product as the sum assured decreases through the loan repayment tenure.</t>
  </si>
  <si>
    <t xml:space="preserve">The financial inclusion world is in flux. For the first time in the last ten years, it is receiving real attention and not mere lip service from both the national government and the Reserve Bank of India. Prime Minister Modi has put financial inclusion as one of the top agendas of his government with the spectacular launch of Jan Dhan Yojana, MUDRA bank and the various insurance programs. He has set a hectic pace. Yet as a realist, he realises that real financial inclusion for the poor is likely to take 20 years, as per his speech at the Financial Inclusion Conference on the occasion of the 80th anniversary celebrations of the Reserve Bank of India. The Reserve Bank of India, under the leadership of Governor Raghuram Rajan, has taken the proactive step of launching two new types of banks to promote financial inclusion: the Small Finance Bank (SFB) and the Payment Bank. In addition, the big elephant amongst the pack is the possible conversion of the Indian Post Office to a bank. The two new commercial banks, Bandhan and IDFC bank, will also be major players in this field. The Reserve Bank of India, based on the good track record set by MFIs after the crisis in 2010, has considerably liberalized the scope of business for MFIs. One thing is for certain – the environment in which we operate and how we operate is going to change completely in the next few years. Let us begin with the last – RBI’s new guidelines to MFIs. Permitted loan sizes up to Rs. 1 lakh will require a different approach and skill set than the traditional group lending, which most of us are used to. Those who make the transition to individual lending will succeed. The path will be littered with carcasses of irresponsible lenders who take this as a license to grow their portfolio at breakneck speed. We hope this does not adversely impact the industry. We have a head start from our competitors by setting up the Individual Loan business three years ago as a separate vertical. Second, the SFB license. MFIs have a head start in the race for these licenses, despite 72 contenders in the initial line up. Seventeen NBFC-MFIs have applied. MFIs have an advantage, as they already serve the same market segment. The RBI Governor indicated to us that he would like to see the best MFIs get the license. However, successfully establishing a SFB is like completing a steeple chase race. The first hurdle is to obtain the provisional license. We should learn about that in July/August. MFIs that are successful in the first phase will need to restructure and raise domestic capital in order to be ready to obtain the final license after 18 months. Paucity of domestic capital and legal/ regulatory hoops that the organisation has to go through will pose the second major challenge. Once the SFB starts operations, the biggest challenge will be converting the liability side of the balance sheet to conform to that of a bank and comply with CRR and SLR requirements. Finally, the business the SFB has </t>
  </si>
  <si>
    <t>to undertake – which is characterized by very high volumes, low transaction ticket size and customers requiring ‘high touch’ – will require a radically different business model, which is untested. SFBs will have to innovate using the latest technology and explore uncharted paths in order to succeed. How many of the 72 current contenders will establish and run successful SFBs in the long run is a big question. It will have to start with the selection of the best candidates by RBI. SFB is not for the faint-hearted. The MUDRA Bank is an excellent initiative to accelerate the process of financial inclusion by providing funding channelled to micro-entrepreneurs. Here again, MFIs have a head start. In order to succeed, it is important that the RBI’s regulations for MFIs and Priority Sector work hand-in-hand with the MUDRA initiative. There are challenges of pricing of loans in order to be an economically viable business proposition, and also to ensure that the pricing of loans are politically acceptable. The MUDRA card, which is a good idea to provide working capital for micro-entrepreneurs, will require high level of co-ordination between banks, MFIs and MUDRA. This is a game-changing initiative but success will depend on co-ordination and execution, where all parties have a win-win situation. The success of Jan Dhan Yojana and the Jan Suraksha insurance programs will depend on the regular commercial banks to be able to service them. Banks are not geared to carry out this type of business in a viable manner. The business will have to shift to the two new commercial banks and SFBs in the future. There are exciting times ahead. Put on your seat belts and enjoy the ride.</t>
  </si>
  <si>
    <t>Guj, MP</t>
  </si>
  <si>
    <t>Stock Price (June 2,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</si>
</sst>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b/>
      <sz val="11"/>
      <color theme="1"/>
      <name val="Calibri"/>
      <family val="2"/>
      <scheme val="minor"/>
    </font>
    <font>
      <b/>
      <sz val="16"/>
      <color theme="1"/>
      <name val="Calibri"/>
      <family val="2"/>
      <scheme val="minor"/>
    </font>
    <font>
      <sz val="11"/>
      <color rgb="FF5A5A5A"/>
      <name val="Arial"/>
      <family val="2"/>
    </font>
    <font>
      <b/>
      <sz val="12"/>
      <color rgb="FF000000"/>
      <name val="Arial"/>
      <family val="2"/>
    </font>
    <font>
      <b/>
      <sz val="10"/>
      <color rgb="FF000000"/>
      <name val="Tahoma"/>
      <family val="2"/>
    </font>
    <font>
      <b/>
      <sz val="11"/>
      <color rgb="FF5A5A5A"/>
      <name val="Arial"/>
      <family val="2"/>
    </font>
    <font>
      <sz val="11"/>
      <color rgb="FF337AB7"/>
      <name val="Arial"/>
      <family val="2"/>
    </font>
    <font>
      <sz val="9"/>
      <color indexed="81"/>
      <name val="Tahoma"/>
      <family val="2"/>
    </font>
    <font>
      <b/>
      <sz val="9"/>
      <color indexed="81"/>
      <name val="Tahoma"/>
      <family val="2"/>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20">
    <xf numFmtId="0" fontId="0" fillId="0" borderId="0" xfId="0"/>
    <xf numFmtId="9" fontId="0" fillId="0" borderId="0" xfId="0" applyNumberFormat="1"/>
    <xf numFmtId="0" fontId="1" fillId="0" borderId="0" xfId="0" applyFont="1"/>
    <xf numFmtId="0" fontId="1" fillId="2" borderId="0" xfId="0" applyFont="1" applyFill="1"/>
    <xf numFmtId="0" fontId="1" fillId="3" borderId="0" xfId="0" applyFont="1" applyFill="1"/>
    <xf numFmtId="2" fontId="0" fillId="0" borderId="0" xfId="0" applyNumberFormat="1"/>
    <xf numFmtId="0" fontId="2" fillId="0" borderId="0" xfId="0" applyFont="1"/>
    <xf numFmtId="9" fontId="0" fillId="0" borderId="0" xfId="0" applyNumberFormat="1" applyAlignment="1">
      <alignment wrapText="1"/>
    </xf>
    <xf numFmtId="0" fontId="0" fillId="0" borderId="0" xfId="0" applyAlignment="1">
      <alignment wrapText="1"/>
    </xf>
    <xf numFmtId="0" fontId="4" fillId="0" borderId="0" xfId="0" applyFont="1" applyAlignment="1">
      <alignment horizontal="justify" vertical="center"/>
    </xf>
    <xf numFmtId="0" fontId="3" fillId="0" borderId="0" xfId="0" applyFont="1" applyAlignment="1">
      <alignment horizontal="justify" vertical="center"/>
    </xf>
    <xf numFmtId="0" fontId="3" fillId="0" borderId="0" xfId="0" applyFont="1" applyAlignment="1">
      <alignment vertical="center" wrapText="1"/>
    </xf>
    <xf numFmtId="0" fontId="4" fillId="0" borderId="0" xfId="0" applyFont="1" applyAlignment="1">
      <alignment vertical="center"/>
    </xf>
    <xf numFmtId="0" fontId="5"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justify" vertical="center"/>
    </xf>
    <xf numFmtId="0" fontId="3" fillId="0" borderId="0" xfId="0" applyFont="1" applyAlignment="1">
      <alignment horizontal="left" vertical="center" indent="1"/>
    </xf>
    <xf numFmtId="0" fontId="6" fillId="0" borderId="0" xfId="0" applyFont="1" applyAlignment="1">
      <alignment horizontal="left" vertical="center" indent="1"/>
    </xf>
    <xf numFmtId="0" fontId="7"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hyperlink" Target="http://www.ujjivan.com/pdf/PP_english.pdf" TargetMode="External"/><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123825</xdr:colOff>
      <xdr:row>12</xdr:row>
      <xdr:rowOff>1057275</xdr:rowOff>
    </xdr:to>
    <xdr:pic>
      <xdr:nvPicPr>
        <xdr:cNvPr id="2" name="Picture 1" descr="http://www.ujjivan.com/images/page_images/group_loan.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72225"/>
          <a:ext cx="97536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2</xdr:col>
      <xdr:colOff>123825</xdr:colOff>
      <xdr:row>15</xdr:row>
      <xdr:rowOff>1638300</xdr:rowOff>
    </xdr:to>
    <xdr:pic>
      <xdr:nvPicPr>
        <xdr:cNvPr id="3" name="Picture 2" descr="http://www.ujjivan.com/images/page_images/business_loan.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43750"/>
          <a:ext cx="9753600" cy="631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2</xdr:col>
      <xdr:colOff>123825</xdr:colOff>
      <xdr:row>26</xdr:row>
      <xdr:rowOff>990600</xdr:rowOff>
    </xdr:to>
    <xdr:pic>
      <xdr:nvPicPr>
        <xdr:cNvPr id="4" name="Picture 3" descr="http://www.ujjivan.com/images/page_images/product_service_8.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49800"/>
          <a:ext cx="975360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2</xdr:col>
      <xdr:colOff>123825</xdr:colOff>
      <xdr:row>37</xdr:row>
      <xdr:rowOff>1638300</xdr:rowOff>
    </xdr:to>
    <xdr:pic>
      <xdr:nvPicPr>
        <xdr:cNvPr id="5" name="Picture 4" descr="http://www.ujjivan.com/images/page_images/agriculture_allied_loan.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755850"/>
          <a:ext cx="9753600" cy="631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2</xdr:col>
      <xdr:colOff>123825</xdr:colOff>
      <xdr:row>50</xdr:row>
      <xdr:rowOff>171450</xdr:rowOff>
    </xdr:to>
    <xdr:pic>
      <xdr:nvPicPr>
        <xdr:cNvPr id="6" name="Picture 5" descr="http://www.ujjivan.com/images/page_images/product_service_6.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8261925"/>
          <a:ext cx="9753600"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2</xdr:col>
      <xdr:colOff>123825</xdr:colOff>
      <xdr:row>62</xdr:row>
      <xdr:rowOff>742950</xdr:rowOff>
    </xdr:to>
    <xdr:pic>
      <xdr:nvPicPr>
        <xdr:cNvPr id="7" name="Picture 6" descr="http://www.ujjivan.com/images/page_images/product_service_7.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3500675"/>
          <a:ext cx="9753600"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2</xdr:col>
      <xdr:colOff>123825</xdr:colOff>
      <xdr:row>66</xdr:row>
      <xdr:rowOff>1476375</xdr:rowOff>
    </xdr:to>
    <xdr:pic>
      <xdr:nvPicPr>
        <xdr:cNvPr id="8" name="Picture 7" descr="http://www.ujjivan.com/images/page_images/product_service_5.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7834550"/>
          <a:ext cx="97536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2</xdr:col>
      <xdr:colOff>123825</xdr:colOff>
      <xdr:row>79</xdr:row>
      <xdr:rowOff>200025</xdr:rowOff>
    </xdr:to>
    <xdr:pic>
      <xdr:nvPicPr>
        <xdr:cNvPr id="9" name="Picture 8" descr="http://www.ujjivan.com/images/page_images/product_service_1.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255025"/>
          <a:ext cx="9753600" cy="631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2</xdr:col>
      <xdr:colOff>123825</xdr:colOff>
      <xdr:row>87</xdr:row>
      <xdr:rowOff>390525</xdr:rowOff>
    </xdr:to>
    <xdr:pic>
      <xdr:nvPicPr>
        <xdr:cNvPr id="10" name="Picture 9" descr="http://www.ujjivan.com/images/page_images/Livestock%20Loan.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4855725"/>
          <a:ext cx="9753600" cy="650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2</xdr:col>
      <xdr:colOff>123825</xdr:colOff>
      <xdr:row>95</xdr:row>
      <xdr:rowOff>342900</xdr:rowOff>
    </xdr:to>
    <xdr:pic>
      <xdr:nvPicPr>
        <xdr:cNvPr id="11" name="Picture 10" descr="http://www.ujjivan.com/images/page_images/Home%20Improvement%20Loan.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70456425"/>
          <a:ext cx="9753600"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2</xdr:col>
      <xdr:colOff>123825</xdr:colOff>
      <xdr:row>103</xdr:row>
      <xdr:rowOff>657225</xdr:rowOff>
    </xdr:to>
    <xdr:pic>
      <xdr:nvPicPr>
        <xdr:cNvPr id="12" name="Picture 11" descr="http://www.ujjivan.com/images/page_images/Higher%20Education%20Loan.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76057125"/>
          <a:ext cx="97536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2</xdr:col>
      <xdr:colOff>123825</xdr:colOff>
      <xdr:row>111</xdr:row>
      <xdr:rowOff>381000</xdr:rowOff>
    </xdr:to>
    <xdr:pic>
      <xdr:nvPicPr>
        <xdr:cNvPr id="13" name="Picture 12" descr="http://www.ujjivan.com/images/page_images/Agri%20Loan.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82200750"/>
          <a:ext cx="9753600"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2</xdr:col>
      <xdr:colOff>123825</xdr:colOff>
      <xdr:row>115</xdr:row>
      <xdr:rowOff>733425</xdr:rowOff>
    </xdr:to>
    <xdr:pic>
      <xdr:nvPicPr>
        <xdr:cNvPr id="14" name="Picture 13" descr="http://www.ujjivan.com/images/page_images/Secured%20Business%20Loan.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7801450"/>
          <a:ext cx="9753600" cy="631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2</xdr:col>
      <xdr:colOff>123825</xdr:colOff>
      <xdr:row>126</xdr:row>
      <xdr:rowOff>295275</xdr:rowOff>
    </xdr:to>
    <xdr:pic>
      <xdr:nvPicPr>
        <xdr:cNvPr id="15" name="Picture 14" descr="http://www.ujjivan.com/images/page_images/product_service_2.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94849950"/>
          <a:ext cx="9753600" cy="1067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2</xdr:col>
      <xdr:colOff>123825</xdr:colOff>
      <xdr:row>138</xdr:row>
      <xdr:rowOff>142875</xdr:rowOff>
    </xdr:to>
    <xdr:pic>
      <xdr:nvPicPr>
        <xdr:cNvPr id="16" name="Picture 15" descr="Ujjivan"/>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26539625"/>
          <a:ext cx="97536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2</xdr:col>
      <xdr:colOff>123825</xdr:colOff>
      <xdr:row>150</xdr:row>
      <xdr:rowOff>1152525</xdr:rowOff>
    </xdr:to>
    <xdr:pic>
      <xdr:nvPicPr>
        <xdr:cNvPr id="17" name="Picture 16" descr="Ujjivan"/>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35569325"/>
          <a:ext cx="9753600"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xdr:row>
      <xdr:rowOff>0</xdr:rowOff>
    </xdr:from>
    <xdr:to>
      <xdr:col>0</xdr:col>
      <xdr:colOff>2857500</xdr:colOff>
      <xdr:row>163</xdr:row>
      <xdr:rowOff>104775</xdr:rowOff>
    </xdr:to>
    <xdr:pic>
      <xdr:nvPicPr>
        <xdr:cNvPr id="18" name="Picture 17" descr="Pricing Table">
          <a:hlinkClick xmlns:r="http://schemas.openxmlformats.org/officeDocument/2006/relationships" r:id="rId17" tgtFrame="_blank"/>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46408775"/>
          <a:ext cx="285750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5"/>
  <sheetViews>
    <sheetView tabSelected="1" workbookViewId="0">
      <pane ySplit="3" topLeftCell="A104" activePane="bottomLeft" state="frozen"/>
      <selection pane="bottomLeft" activeCell="B109" sqref="B109"/>
    </sheetView>
  </sheetViews>
  <sheetFormatPr defaultRowHeight="15" x14ac:dyDescent="0.25"/>
  <cols>
    <col min="1" max="1" width="20.42578125" customWidth="1"/>
    <col min="2" max="2" width="9.5703125" customWidth="1"/>
  </cols>
  <sheetData>
    <row r="1" spans="1:10" ht="21" x14ac:dyDescent="0.35">
      <c r="D1" s="6" t="s">
        <v>23</v>
      </c>
      <c r="E1" s="2"/>
      <c r="F1" s="2"/>
      <c r="G1" s="2"/>
    </row>
    <row r="3" spans="1:10" x14ac:dyDescent="0.25">
      <c r="B3" s="4" t="s">
        <v>5</v>
      </c>
      <c r="C3" s="4"/>
      <c r="D3" s="4" t="s">
        <v>6</v>
      </c>
      <c r="E3" s="4"/>
      <c r="F3" s="4" t="s">
        <v>7</v>
      </c>
      <c r="G3" s="4"/>
      <c r="H3" s="4" t="s">
        <v>8</v>
      </c>
      <c r="I3" s="4"/>
      <c r="J3" s="4" t="s">
        <v>9</v>
      </c>
    </row>
    <row r="6" spans="1:10" x14ac:dyDescent="0.25">
      <c r="A6" s="3" t="s">
        <v>10</v>
      </c>
    </row>
    <row r="8" spans="1:10" x14ac:dyDescent="0.25">
      <c r="A8" t="s">
        <v>0</v>
      </c>
      <c r="B8">
        <v>4457</v>
      </c>
      <c r="C8" s="1">
        <f t="shared" ref="C8" si="0">(B8-D8)/D8</f>
        <v>0.50676132521974304</v>
      </c>
      <c r="D8">
        <v>2958</v>
      </c>
      <c r="E8" s="1">
        <f t="shared" ref="E8" si="1">(D8-F8)/F8</f>
        <v>0.68835616438356162</v>
      </c>
      <c r="F8">
        <v>1752</v>
      </c>
      <c r="G8" s="1">
        <f t="shared" ref="G8:G12" si="2">(F8-H8)/H8</f>
        <v>0.11948881789137381</v>
      </c>
      <c r="H8">
        <v>1565</v>
      </c>
      <c r="I8" s="1">
        <f t="shared" ref="I8:I12" si="3">(H8-J8)/J8</f>
        <v>0.649104320337197</v>
      </c>
      <c r="J8">
        <v>949</v>
      </c>
    </row>
    <row r="9" spans="1:10" x14ac:dyDescent="0.25">
      <c r="A9" t="s">
        <v>1</v>
      </c>
      <c r="B9">
        <v>6619</v>
      </c>
      <c r="C9" s="1">
        <f>(B9-D9)/D9</f>
        <v>0.52934380776340106</v>
      </c>
      <c r="D9">
        <v>4328</v>
      </c>
      <c r="E9" s="1">
        <f>(D9-F9)/F9</f>
        <v>1.0560570071258908</v>
      </c>
      <c r="F9">
        <v>2105</v>
      </c>
      <c r="G9" s="1">
        <f t="shared" si="2"/>
        <v>0.36688311688311687</v>
      </c>
      <c r="H9">
        <v>1540</v>
      </c>
      <c r="I9" s="1">
        <f t="shared" si="3"/>
        <v>0.42329020332717188</v>
      </c>
      <c r="J9">
        <v>1082</v>
      </c>
    </row>
    <row r="10" spans="1:10" x14ac:dyDescent="0.25">
      <c r="A10" t="s">
        <v>2</v>
      </c>
      <c r="B10">
        <v>5194</v>
      </c>
      <c r="C10" s="1">
        <f t="shared" ref="C10:C12" si="4">(B10-D10)/D10</f>
        <v>0.4403771491957848</v>
      </c>
      <c r="D10">
        <v>3606</v>
      </c>
      <c r="E10" s="1">
        <f t="shared" ref="E10:E12" si="5">(D10-F10)/F10</f>
        <v>0.51258389261744963</v>
      </c>
      <c r="F10">
        <v>2384</v>
      </c>
      <c r="G10" s="1">
        <f t="shared" si="2"/>
        <v>0.60215053763440862</v>
      </c>
      <c r="H10">
        <v>1488</v>
      </c>
      <c r="I10" s="1" t="e">
        <f t="shared" si="3"/>
        <v>#DIV/0!</v>
      </c>
    </row>
    <row r="11" spans="1:10" x14ac:dyDescent="0.25">
      <c r="A11" t="s">
        <v>3</v>
      </c>
      <c r="B11">
        <v>3606</v>
      </c>
      <c r="C11" s="1">
        <f t="shared" si="4"/>
        <v>0.52473572938689217</v>
      </c>
      <c r="D11">
        <v>2365</v>
      </c>
      <c r="E11" s="1">
        <f t="shared" si="5"/>
        <v>0.92432872253864928</v>
      </c>
      <c r="F11">
        <v>1229</v>
      </c>
      <c r="G11" s="1">
        <f t="shared" si="2"/>
        <v>0.96325878594249204</v>
      </c>
      <c r="H11">
        <v>626</v>
      </c>
      <c r="I11" s="1" t="e">
        <f t="shared" si="3"/>
        <v>#DIV/0!</v>
      </c>
    </row>
    <row r="12" spans="1:10" x14ac:dyDescent="0.25">
      <c r="A12" t="s">
        <v>4</v>
      </c>
      <c r="B12">
        <f>184+70</f>
        <v>254</v>
      </c>
      <c r="C12" s="1">
        <f t="shared" si="4"/>
        <v>0.51190476190476186</v>
      </c>
      <c r="D12">
        <v>168</v>
      </c>
      <c r="E12" s="1">
        <f t="shared" si="5"/>
        <v>0.21739130434782608</v>
      </c>
      <c r="F12">
        <v>138</v>
      </c>
      <c r="G12" s="1">
        <f t="shared" si="2"/>
        <v>0.315538608198284</v>
      </c>
      <c r="H12">
        <v>104.9</v>
      </c>
      <c r="I12" s="1">
        <f t="shared" si="3"/>
        <v>0.3791743360504865</v>
      </c>
      <c r="J12">
        <v>76.06</v>
      </c>
    </row>
    <row r="15" spans="1:10" x14ac:dyDescent="0.25">
      <c r="A15" s="3" t="s">
        <v>11</v>
      </c>
    </row>
    <row r="17" spans="1:10" x14ac:dyDescent="0.25">
      <c r="A17" t="s">
        <v>0</v>
      </c>
      <c r="B17">
        <v>6750</v>
      </c>
      <c r="C17" s="1">
        <f t="shared" ref="C17" si="6">(B17-D17)/D17</f>
        <v>0.60028449502133707</v>
      </c>
      <c r="D17">
        <v>4218</v>
      </c>
      <c r="E17" s="1">
        <f t="shared" ref="E17" si="7">(D17-F17)/F17</f>
        <v>0.35496305814327017</v>
      </c>
      <c r="F17">
        <v>3113</v>
      </c>
      <c r="G17" s="1">
        <f t="shared" ref="G17:G21" si="8">(F17-H17)/H17</f>
        <v>0.31962696057651546</v>
      </c>
      <c r="H17">
        <v>2359</v>
      </c>
      <c r="I17" s="1">
        <f t="shared" ref="I17:I21" si="9">(H17-J17)/J17</f>
        <v>0.41426858513189446</v>
      </c>
      <c r="J17">
        <v>1668</v>
      </c>
    </row>
    <row r="18" spans="1:10" x14ac:dyDescent="0.25">
      <c r="A18" t="s">
        <v>1</v>
      </c>
      <c r="B18">
        <v>5388</v>
      </c>
      <c r="C18" s="1">
        <f>(B18-D18)/D18</f>
        <v>0.67433188315724057</v>
      </c>
      <c r="D18">
        <v>3218</v>
      </c>
      <c r="E18" s="1">
        <f>(D18-F18)/F18</f>
        <v>0.99010513296227587</v>
      </c>
      <c r="F18">
        <v>1617</v>
      </c>
      <c r="G18" s="1">
        <f t="shared" si="8"/>
        <v>0.43605683836589698</v>
      </c>
      <c r="H18">
        <v>1126</v>
      </c>
      <c r="I18" s="1">
        <f t="shared" si="9"/>
        <v>0.62952243125904483</v>
      </c>
      <c r="J18">
        <v>691</v>
      </c>
    </row>
    <row r="19" spans="1:10" x14ac:dyDescent="0.25">
      <c r="A19" t="s">
        <v>2</v>
      </c>
      <c r="B19">
        <v>6125</v>
      </c>
      <c r="C19" s="1">
        <f t="shared" ref="C19:C21" si="10">(B19-D19)/D19</f>
        <v>0.527431421446384</v>
      </c>
      <c r="D19">
        <v>4010</v>
      </c>
      <c r="E19" s="1">
        <f t="shared" ref="E19:E21" si="11">(D19-F19)/F19</f>
        <v>0.6130329847144006</v>
      </c>
      <c r="F19">
        <v>2486</v>
      </c>
      <c r="G19" s="1">
        <f t="shared" si="8"/>
        <v>0.67520215633423175</v>
      </c>
      <c r="H19">
        <v>1484</v>
      </c>
      <c r="I19" s="1" t="e">
        <f t="shared" si="9"/>
        <v>#DIV/0!</v>
      </c>
    </row>
    <row r="20" spans="1:10" x14ac:dyDescent="0.25">
      <c r="A20" t="s">
        <v>3</v>
      </c>
      <c r="B20">
        <v>3200</v>
      </c>
      <c r="C20" s="1">
        <f t="shared" si="10"/>
        <v>0.49532710280373832</v>
      </c>
      <c r="D20">
        <v>2140</v>
      </c>
      <c r="E20" s="1">
        <f t="shared" si="11"/>
        <v>1.0265151515151516</v>
      </c>
      <c r="F20">
        <v>1056</v>
      </c>
      <c r="G20" s="1">
        <f t="shared" si="8"/>
        <v>0.82068965517241377</v>
      </c>
      <c r="H20">
        <v>580</v>
      </c>
      <c r="I20" s="1" t="e">
        <f t="shared" si="9"/>
        <v>#DIV/0!</v>
      </c>
    </row>
    <row r="21" spans="1:10" x14ac:dyDescent="0.25">
      <c r="A21" t="s">
        <v>4</v>
      </c>
      <c r="B21">
        <v>172</v>
      </c>
      <c r="C21" s="1">
        <f t="shared" si="10"/>
        <v>0.4956521739130435</v>
      </c>
      <c r="D21">
        <v>115</v>
      </c>
      <c r="E21" s="1">
        <f t="shared" si="11"/>
        <v>0.26234906695938537</v>
      </c>
      <c r="F21">
        <v>91.1</v>
      </c>
      <c r="G21" s="1">
        <f t="shared" si="8"/>
        <v>0.29036827195467424</v>
      </c>
      <c r="H21">
        <v>70.599999999999994</v>
      </c>
      <c r="I21" s="1">
        <f t="shared" si="9"/>
        <v>0.36557059961315264</v>
      </c>
      <c r="J21">
        <v>51.7</v>
      </c>
    </row>
    <row r="24" spans="1:10" x14ac:dyDescent="0.25">
      <c r="A24" s="3" t="s">
        <v>12</v>
      </c>
    </row>
    <row r="26" spans="1:10" x14ac:dyDescent="0.25">
      <c r="A26" t="s">
        <v>0</v>
      </c>
      <c r="B26">
        <v>955</v>
      </c>
      <c r="C26" s="1">
        <f t="shared" ref="C26" si="12">(B26-D26)/D26</f>
        <v>0.69026548672566368</v>
      </c>
      <c r="D26">
        <v>565</v>
      </c>
      <c r="E26" s="1">
        <f t="shared" ref="E26" si="13">(D26-F26)/F26</f>
        <v>0.43765903307888043</v>
      </c>
      <c r="F26">
        <v>393</v>
      </c>
      <c r="G26" s="1">
        <f t="shared" ref="G26:G30" si="14">(F26-H26)/H26</f>
        <v>0.78636363636363638</v>
      </c>
      <c r="H26">
        <v>220</v>
      </c>
      <c r="I26" s="1">
        <f t="shared" ref="I26:I30" si="15">(H26-J26)/J26</f>
        <v>-0.38547486033519551</v>
      </c>
      <c r="J26">
        <v>358</v>
      </c>
    </row>
    <row r="27" spans="1:10" x14ac:dyDescent="0.25">
      <c r="A27" t="s">
        <v>1</v>
      </c>
      <c r="B27">
        <v>1027</v>
      </c>
      <c r="C27" s="1">
        <f>(B27-D27)/D27</f>
        <v>0.68085106382978722</v>
      </c>
      <c r="D27">
        <v>611</v>
      </c>
      <c r="E27" s="1">
        <f>(D27-F27)/F27</f>
        <v>0.71148459383753504</v>
      </c>
      <c r="F27">
        <v>357</v>
      </c>
      <c r="G27" s="1">
        <f t="shared" si="14"/>
        <v>0.12264150943396226</v>
      </c>
      <c r="H27">
        <v>318</v>
      </c>
      <c r="I27" s="1">
        <f t="shared" si="15"/>
        <v>1.0254777070063694</v>
      </c>
      <c r="J27">
        <v>157</v>
      </c>
    </row>
    <row r="28" spans="1:10" x14ac:dyDescent="0.25">
      <c r="A28" t="s">
        <v>2</v>
      </c>
      <c r="B28">
        <v>1115</v>
      </c>
      <c r="C28" s="1">
        <f t="shared" ref="C28:C30" si="16">(B28-D28)/D28</f>
        <v>0.47486772486772488</v>
      </c>
      <c r="D28">
        <v>756</v>
      </c>
      <c r="E28" s="1">
        <f t="shared" ref="E28:E30" si="17">(D28-F28)/F28</f>
        <v>0.56198347107438018</v>
      </c>
      <c r="F28">
        <v>484</v>
      </c>
      <c r="G28" s="1">
        <f t="shared" si="14"/>
        <v>0.71024734982332161</v>
      </c>
      <c r="H28">
        <v>283</v>
      </c>
      <c r="I28" s="1" t="e">
        <f t="shared" si="15"/>
        <v>#DIV/0!</v>
      </c>
    </row>
    <row r="29" spans="1:10" x14ac:dyDescent="0.25">
      <c r="A29" t="s">
        <v>3</v>
      </c>
      <c r="B29">
        <v>558</v>
      </c>
      <c r="C29" s="1">
        <f t="shared" si="16"/>
        <v>0.72115977791486741</v>
      </c>
      <c r="D29">
        <v>324.2</v>
      </c>
      <c r="E29" s="1">
        <f t="shared" si="17"/>
        <v>0.6920668058455115</v>
      </c>
      <c r="F29">
        <v>191.6</v>
      </c>
      <c r="G29" s="1">
        <f t="shared" si="14"/>
        <v>1.031813361611877</v>
      </c>
      <c r="H29">
        <v>94.3</v>
      </c>
      <c r="I29" s="1" t="e">
        <f t="shared" si="15"/>
        <v>#DIV/0!</v>
      </c>
    </row>
    <row r="30" spans="1:10" x14ac:dyDescent="0.25">
      <c r="A30" t="s">
        <v>4</v>
      </c>
      <c r="B30">
        <v>41.66</v>
      </c>
      <c r="C30" s="1">
        <f t="shared" si="16"/>
        <v>0.40695710908476856</v>
      </c>
      <c r="D30">
        <v>29.61</v>
      </c>
      <c r="E30" s="1">
        <f t="shared" si="17"/>
        <v>0.21005312627707401</v>
      </c>
      <c r="F30">
        <v>24.47</v>
      </c>
      <c r="G30" s="1">
        <f t="shared" si="14"/>
        <v>0.44025897586815782</v>
      </c>
      <c r="H30">
        <v>16.989999999999998</v>
      </c>
      <c r="I30" s="1">
        <f t="shared" si="15"/>
        <v>9.612903225806442E-2</v>
      </c>
      <c r="J30">
        <v>15.5</v>
      </c>
    </row>
    <row r="33" spans="1:10" x14ac:dyDescent="0.25">
      <c r="A33" s="3" t="s">
        <v>13</v>
      </c>
    </row>
    <row r="35" spans="1:10" x14ac:dyDescent="0.25">
      <c r="A35" t="s">
        <v>0</v>
      </c>
      <c r="B35">
        <v>3747</v>
      </c>
      <c r="C35" s="1">
        <f t="shared" ref="C35" si="18">(B35-D35)/D35</f>
        <v>0.93543388429752061</v>
      </c>
      <c r="D35">
        <v>1936</v>
      </c>
      <c r="E35" s="1">
        <f t="shared" ref="E35" si="19">(D35-F35)/F35</f>
        <v>1.7696709585121602</v>
      </c>
      <c r="F35">
        <v>699</v>
      </c>
      <c r="G35" s="1">
        <f t="shared" ref="G35:G39" si="20">(F35-H35)/H35</f>
        <v>-3.3535353535353534</v>
      </c>
      <c r="H35">
        <v>-297</v>
      </c>
      <c r="I35" s="1">
        <f t="shared" ref="I35:I39" si="21">(H35-J35)/J35</f>
        <v>-0.77551020408163263</v>
      </c>
      <c r="J35">
        <v>-1323</v>
      </c>
    </row>
    <row r="36" spans="1:10" x14ac:dyDescent="0.25">
      <c r="A36" t="s">
        <v>1</v>
      </c>
      <c r="B36">
        <v>271.98</v>
      </c>
      <c r="C36" s="1">
        <f>(B36-D36)/D36</f>
        <v>1.3753711790393015</v>
      </c>
      <c r="D36">
        <v>114.5</v>
      </c>
      <c r="E36" s="1">
        <f>(D36-F36)/F36</f>
        <v>0.28796400449943749</v>
      </c>
      <c r="F36">
        <v>88.9</v>
      </c>
      <c r="G36" s="1">
        <f t="shared" si="20"/>
        <v>0.86373165618448633</v>
      </c>
      <c r="H36">
        <v>47.7</v>
      </c>
      <c r="I36" s="1" t="e">
        <f t="shared" si="21"/>
        <v>#DIV/0!</v>
      </c>
      <c r="J36">
        <v>0</v>
      </c>
    </row>
    <row r="37" spans="1:10" x14ac:dyDescent="0.25">
      <c r="A37" t="s">
        <v>2</v>
      </c>
      <c r="B37">
        <v>260</v>
      </c>
      <c r="C37" s="1">
        <f t="shared" ref="C37:C39" si="22">(B37-D37)/D37</f>
        <v>0.58536585365853655</v>
      </c>
      <c r="D37">
        <v>164</v>
      </c>
      <c r="E37" s="1">
        <f t="shared" ref="E37:E39" si="23">(D37-F37)/F37</f>
        <v>0.43859649122807015</v>
      </c>
      <c r="F37">
        <v>114</v>
      </c>
      <c r="G37" s="1">
        <f t="shared" si="20"/>
        <v>1.85</v>
      </c>
      <c r="H37">
        <v>40</v>
      </c>
      <c r="I37" s="1" t="e">
        <f t="shared" si="21"/>
        <v>#DIV/0!</v>
      </c>
    </row>
    <row r="38" spans="1:10" x14ac:dyDescent="0.25">
      <c r="A38" t="s">
        <v>3</v>
      </c>
      <c r="B38">
        <v>87.5</v>
      </c>
      <c r="C38" s="1">
        <f t="shared" si="22"/>
        <v>0.87366167023554597</v>
      </c>
      <c r="D38">
        <v>46.7</v>
      </c>
      <c r="E38" s="1">
        <f t="shared" si="23"/>
        <v>0.99572649572649596</v>
      </c>
      <c r="F38">
        <v>23.4</v>
      </c>
      <c r="G38" s="1">
        <f t="shared" si="20"/>
        <v>3.4150943396226414</v>
      </c>
      <c r="H38">
        <v>5.3</v>
      </c>
      <c r="I38" s="1" t="e">
        <f t="shared" si="21"/>
        <v>#DIV/0!</v>
      </c>
    </row>
    <row r="39" spans="1:10" x14ac:dyDescent="0.25">
      <c r="A39" t="s">
        <v>4</v>
      </c>
      <c r="B39">
        <v>28.47</v>
      </c>
      <c r="C39" s="1">
        <f t="shared" si="22"/>
        <v>0.42364236423642349</v>
      </c>
      <c r="D39">
        <v>19.998000000000001</v>
      </c>
      <c r="E39" s="1" t="e">
        <f t="shared" si="23"/>
        <v>#DIV/0!</v>
      </c>
      <c r="G39" s="1" t="e">
        <f t="shared" si="20"/>
        <v>#DIV/0!</v>
      </c>
      <c r="I39" s="1" t="e">
        <f t="shared" si="21"/>
        <v>#DIV/0!</v>
      </c>
    </row>
    <row r="42" spans="1:10" x14ac:dyDescent="0.25">
      <c r="A42" s="3" t="s">
        <v>14</v>
      </c>
    </row>
    <row r="44" spans="1:10" x14ac:dyDescent="0.25">
      <c r="A44" t="s">
        <v>0</v>
      </c>
      <c r="B44">
        <v>2904</v>
      </c>
      <c r="C44" s="1">
        <f t="shared" ref="C44" si="24">(B44-D44)/D44</f>
        <v>0.54714970697922216</v>
      </c>
      <c r="D44">
        <v>1877</v>
      </c>
      <c r="E44" s="1">
        <f t="shared" ref="E44" si="25">(D44-F44)/F44</f>
        <v>1.6852646638054363</v>
      </c>
      <c r="F44">
        <v>699</v>
      </c>
      <c r="G44" s="1">
        <f t="shared" ref="G44:G48" si="26">(F44-H44)/H44</f>
        <v>-3.3535353535353534</v>
      </c>
      <c r="H44">
        <v>-297</v>
      </c>
      <c r="I44" s="1">
        <f t="shared" ref="I44:I48" si="27">(H44-J44)/J44</f>
        <v>-0.78161764705882353</v>
      </c>
      <c r="J44">
        <v>-1360</v>
      </c>
    </row>
    <row r="45" spans="1:10" x14ac:dyDescent="0.25">
      <c r="A45" t="s">
        <v>1</v>
      </c>
      <c r="B45">
        <v>177.21</v>
      </c>
      <c r="C45" s="1">
        <f>(B45-D45)/D45</f>
        <v>1.3409511228533686</v>
      </c>
      <c r="D45">
        <v>75.7</v>
      </c>
      <c r="E45" s="1">
        <f>(D45-F45)/F45</f>
        <v>0.29401709401709408</v>
      </c>
      <c r="F45">
        <v>58.5</v>
      </c>
      <c r="G45" s="1">
        <f t="shared" si="26"/>
        <v>0.7835365853658538</v>
      </c>
      <c r="H45">
        <v>32.799999999999997</v>
      </c>
      <c r="I45" s="1">
        <f t="shared" si="27"/>
        <v>251.30769230769226</v>
      </c>
      <c r="J45">
        <v>0.13</v>
      </c>
    </row>
    <row r="46" spans="1:10" x14ac:dyDescent="0.25">
      <c r="A46" t="s">
        <v>2</v>
      </c>
      <c r="B46">
        <v>167</v>
      </c>
      <c r="C46" s="1">
        <f t="shared" ref="C46:C48" si="28">(B46-D46)/D46</f>
        <v>0.56074766355140182</v>
      </c>
      <c r="D46">
        <v>107</v>
      </c>
      <c r="E46" s="1">
        <f t="shared" ref="E46:E48" si="29">(D46-F46)/F46</f>
        <v>0.44594594594594594</v>
      </c>
      <c r="F46">
        <v>74</v>
      </c>
      <c r="G46" s="1">
        <f t="shared" si="26"/>
        <v>1.3125</v>
      </c>
      <c r="H46">
        <v>32</v>
      </c>
      <c r="I46" s="1" t="e">
        <f t="shared" si="27"/>
        <v>#DIV/0!</v>
      </c>
    </row>
    <row r="47" spans="1:10" x14ac:dyDescent="0.25">
      <c r="A47" t="s">
        <v>3</v>
      </c>
      <c r="B47">
        <v>57.9</v>
      </c>
      <c r="C47" s="1">
        <f t="shared" si="28"/>
        <v>0.8798701298701298</v>
      </c>
      <c r="D47">
        <v>30.8</v>
      </c>
      <c r="E47" s="1">
        <f t="shared" si="29"/>
        <v>0.98709677419354847</v>
      </c>
      <c r="F47">
        <v>15.5</v>
      </c>
      <c r="G47" s="1">
        <f t="shared" si="26"/>
        <v>2.9743589743589745</v>
      </c>
      <c r="H47">
        <v>3.9</v>
      </c>
      <c r="I47" s="1" t="e">
        <f t="shared" si="27"/>
        <v>#DIV/0!</v>
      </c>
    </row>
    <row r="48" spans="1:10" x14ac:dyDescent="0.25">
      <c r="A48" t="s">
        <v>4</v>
      </c>
      <c r="B48">
        <v>8.01</v>
      </c>
      <c r="C48" s="1">
        <f t="shared" si="28"/>
        <v>0.30456026058631924</v>
      </c>
      <c r="D48">
        <v>6.14</v>
      </c>
      <c r="E48" s="1">
        <f t="shared" si="29"/>
        <v>0.35540838852097117</v>
      </c>
      <c r="F48">
        <v>4.53</v>
      </c>
      <c r="G48" s="1">
        <f t="shared" si="26"/>
        <v>0.35628742514970074</v>
      </c>
      <c r="H48">
        <v>3.34</v>
      </c>
      <c r="I48" s="1">
        <f t="shared" si="27"/>
        <v>9.1503267973856148E-2</v>
      </c>
      <c r="J48">
        <v>3.06</v>
      </c>
    </row>
    <row r="51" spans="1:10" x14ac:dyDescent="0.25">
      <c r="A51" s="3" t="s">
        <v>16</v>
      </c>
    </row>
    <row r="53" spans="1:10" x14ac:dyDescent="0.25">
      <c r="A53" t="s">
        <v>0</v>
      </c>
      <c r="B53">
        <v>10.6</v>
      </c>
      <c r="C53" s="1">
        <f t="shared" ref="C53" si="30">(B53-D53)/D53</f>
        <v>9.278350515463922E-2</v>
      </c>
      <c r="D53">
        <v>9.6999999999999993</v>
      </c>
      <c r="E53" s="1">
        <f t="shared" ref="E53" si="31">(D53-F53)/F53</f>
        <v>0.12790697674418602</v>
      </c>
      <c r="F53">
        <v>8.6</v>
      </c>
      <c r="G53" s="1">
        <f t="shared" ref="G53:G57" si="32">(F53-H53)/H53</f>
        <v>0.28358208955223874</v>
      </c>
      <c r="H53">
        <v>6.7</v>
      </c>
      <c r="I53" s="1">
        <f t="shared" ref="I53:I57" si="33">(H53-J53)/J53</f>
        <v>0</v>
      </c>
      <c r="J53">
        <v>6.7</v>
      </c>
    </row>
    <row r="54" spans="1:10" x14ac:dyDescent="0.25">
      <c r="A54" t="s">
        <v>1</v>
      </c>
      <c r="B54">
        <v>12.3</v>
      </c>
      <c r="C54" s="1">
        <f>(B54-D54)/D54</f>
        <v>5.8519793459552626E-2</v>
      </c>
      <c r="D54">
        <v>11.62</v>
      </c>
      <c r="E54" s="1">
        <f>(D54-F54)/F54</f>
        <v>-0.14369933677229191</v>
      </c>
      <c r="F54">
        <v>13.57</v>
      </c>
      <c r="G54" s="1">
        <f t="shared" si="32"/>
        <v>-1.3808139534883685E-2</v>
      </c>
      <c r="H54">
        <v>13.76</v>
      </c>
      <c r="I54" s="1">
        <f t="shared" si="33"/>
        <v>0.22202486678507993</v>
      </c>
      <c r="J54">
        <v>11.26</v>
      </c>
    </row>
    <row r="55" spans="1:10" x14ac:dyDescent="0.25">
      <c r="A55" t="s">
        <v>2</v>
      </c>
      <c r="B55">
        <v>13.4</v>
      </c>
      <c r="C55" s="1">
        <f t="shared" ref="C55:C57" si="34">(B55-D55)/D55</f>
        <v>-5.6338028169014009E-2</v>
      </c>
      <c r="D55">
        <v>14.2</v>
      </c>
      <c r="E55" s="1">
        <f t="shared" ref="E55:E57" si="35">(D55-F55)/F55</f>
        <v>-4.1188386225523378E-2</v>
      </c>
      <c r="F55">
        <v>14.81</v>
      </c>
      <c r="G55" s="1">
        <f t="shared" si="32"/>
        <v>-2.6298487836949398E-2</v>
      </c>
      <c r="H55">
        <v>15.21</v>
      </c>
      <c r="I55" s="1" t="e">
        <f t="shared" si="33"/>
        <v>#DIV/0!</v>
      </c>
    </row>
    <row r="56" spans="1:10" x14ac:dyDescent="0.25">
      <c r="A56" t="s">
        <v>3</v>
      </c>
      <c r="B56">
        <v>8.5</v>
      </c>
      <c r="C56" s="1">
        <f t="shared" si="34"/>
        <v>-7.6086956521739066E-2</v>
      </c>
      <c r="D56">
        <v>9.1999999999999993</v>
      </c>
      <c r="E56" s="1">
        <f t="shared" si="35"/>
        <v>-0.12380952380952388</v>
      </c>
      <c r="F56">
        <v>10.5</v>
      </c>
      <c r="G56" s="1">
        <f t="shared" si="32"/>
        <v>0.17977528089887634</v>
      </c>
      <c r="H56">
        <v>8.9</v>
      </c>
      <c r="I56" s="1" t="e">
        <f t="shared" si="33"/>
        <v>#DIV/0!</v>
      </c>
    </row>
    <row r="57" spans="1:10" x14ac:dyDescent="0.25">
      <c r="A57" t="s">
        <v>4</v>
      </c>
      <c r="B57">
        <v>19.47</v>
      </c>
      <c r="C57" s="1">
        <f t="shared" si="34"/>
        <v>1.0378827192527208E-2</v>
      </c>
      <c r="D57">
        <v>19.27</v>
      </c>
      <c r="E57" s="1" t="e">
        <f t="shared" si="35"/>
        <v>#DIV/0!</v>
      </c>
      <c r="G57" s="1" t="e">
        <f t="shared" si="32"/>
        <v>#DIV/0!</v>
      </c>
      <c r="I57" s="1" t="e">
        <f t="shared" si="33"/>
        <v>#DIV/0!</v>
      </c>
    </row>
    <row r="60" spans="1:10" x14ac:dyDescent="0.25">
      <c r="A60" s="3" t="s">
        <v>15</v>
      </c>
    </row>
    <row r="62" spans="1:10" x14ac:dyDescent="0.25">
      <c r="A62" t="s">
        <v>0</v>
      </c>
      <c r="B62">
        <v>23.7</v>
      </c>
      <c r="C62" s="1">
        <f t="shared" ref="C62" si="36">(B62-D62)/D62</f>
        <v>-4.8192771084337324E-2</v>
      </c>
      <c r="D62">
        <v>24.9</v>
      </c>
      <c r="E62" s="1">
        <f t="shared" ref="E62" si="37">(D62-F62)/F62</f>
        <v>0.50909090909090904</v>
      </c>
      <c r="F62">
        <v>16.5</v>
      </c>
      <c r="G62" s="1">
        <f t="shared" ref="G62:G66" si="38">(F62-H62)/H62</f>
        <v>-1.2279005524861879</v>
      </c>
      <c r="H62">
        <v>-72.400000000000006</v>
      </c>
      <c r="I62" s="1">
        <f t="shared" ref="I62:I66" si="39">(H62-J62)/J62</f>
        <v>-0.40655737704918027</v>
      </c>
      <c r="J62">
        <v>-122</v>
      </c>
    </row>
    <row r="63" spans="1:10" x14ac:dyDescent="0.25">
      <c r="A63" t="s">
        <v>1</v>
      </c>
      <c r="B63">
        <v>18.3</v>
      </c>
      <c r="C63" s="1">
        <f>(B63-D63)/D63</f>
        <v>0.33869787856620343</v>
      </c>
      <c r="D63">
        <v>13.67</v>
      </c>
      <c r="E63" s="1">
        <f>(D63-F63)/F63</f>
        <v>-0.1920803782505911</v>
      </c>
      <c r="F63">
        <v>16.920000000000002</v>
      </c>
      <c r="G63" s="1">
        <f t="shared" si="38"/>
        <v>0.43633276740237714</v>
      </c>
      <c r="H63">
        <v>11.78</v>
      </c>
      <c r="I63" s="1" t="e">
        <f t="shared" si="39"/>
        <v>#DIV/0!</v>
      </c>
      <c r="J63">
        <v>0</v>
      </c>
    </row>
    <row r="64" spans="1:10" x14ac:dyDescent="0.25">
      <c r="A64" t="s">
        <v>2</v>
      </c>
      <c r="B64">
        <v>13.31</v>
      </c>
      <c r="C64" s="1">
        <f t="shared" ref="C64:C66" si="40">(B64-D64)/D64</f>
        <v>0.19372197309417041</v>
      </c>
      <c r="D64">
        <v>11.15</v>
      </c>
      <c r="E64" s="1">
        <f t="shared" ref="E64:E66" si="41">(D64-F64)/F64</f>
        <v>-8.9795918367346905E-2</v>
      </c>
      <c r="F64">
        <v>12.25</v>
      </c>
      <c r="G64" s="1">
        <f t="shared" si="38"/>
        <v>0.48665048543689315</v>
      </c>
      <c r="H64">
        <v>8.24</v>
      </c>
      <c r="I64" s="1" t="e">
        <f t="shared" si="39"/>
        <v>#DIV/0!</v>
      </c>
    </row>
    <row r="65" spans="1:10" x14ac:dyDescent="0.25">
      <c r="A65" t="s">
        <v>3</v>
      </c>
      <c r="B65">
        <v>22.1</v>
      </c>
      <c r="C65" s="1">
        <f t="shared" si="40"/>
        <v>0.18817204301075269</v>
      </c>
      <c r="D65">
        <v>18.600000000000001</v>
      </c>
      <c r="E65" s="1">
        <f t="shared" si="41"/>
        <v>0.57627118644067798</v>
      </c>
      <c r="F65">
        <v>11.8</v>
      </c>
      <c r="G65" s="1">
        <f t="shared" si="38"/>
        <v>2.1052631578947367</v>
      </c>
      <c r="H65">
        <v>3.8</v>
      </c>
      <c r="I65" s="1" t="e">
        <f t="shared" si="39"/>
        <v>#DIV/0!</v>
      </c>
    </row>
    <row r="66" spans="1:10" x14ac:dyDescent="0.25">
      <c r="A66" t="s">
        <v>4</v>
      </c>
      <c r="B66">
        <v>16.89</v>
      </c>
      <c r="C66" s="1">
        <f t="shared" si="40"/>
        <v>-6.4705882352940839E-3</v>
      </c>
      <c r="D66">
        <v>17</v>
      </c>
      <c r="E66" s="1" t="e">
        <f t="shared" si="41"/>
        <v>#DIV/0!</v>
      </c>
      <c r="G66" s="1" t="e">
        <f t="shared" si="38"/>
        <v>#DIV/0!</v>
      </c>
      <c r="I66" s="1" t="e">
        <f t="shared" si="39"/>
        <v>#DIV/0!</v>
      </c>
    </row>
    <row r="69" spans="1:10" x14ac:dyDescent="0.25">
      <c r="A69" s="3" t="s">
        <v>17</v>
      </c>
    </row>
    <row r="71" spans="1:10" x14ac:dyDescent="0.25">
      <c r="A71" t="s">
        <v>0</v>
      </c>
      <c r="B71">
        <v>5.0999999999999996</v>
      </c>
      <c r="C71" s="1">
        <f t="shared" ref="C71" si="42">(B71-D71)/D71</f>
        <v>-1.9230769230769332E-2</v>
      </c>
      <c r="D71">
        <v>5.2</v>
      </c>
      <c r="E71" s="1">
        <f t="shared" ref="E71" si="43">(D71-F71)/F71</f>
        <v>0.85714285714285732</v>
      </c>
      <c r="F71">
        <v>2.8</v>
      </c>
      <c r="G71" s="1">
        <f t="shared" ref="G71:G75" si="44">(F71-H71)/H71</f>
        <v>-1.1971830985915493</v>
      </c>
      <c r="H71">
        <v>-14.2</v>
      </c>
      <c r="I71" s="1">
        <f t="shared" ref="I71:I75" si="45">(H71-J71)/J71</f>
        <v>-0.68653421633554079</v>
      </c>
      <c r="J71">
        <v>-45.3</v>
      </c>
    </row>
    <row r="72" spans="1:10" x14ac:dyDescent="0.25">
      <c r="A72" t="s">
        <v>1</v>
      </c>
      <c r="B72">
        <v>3.7</v>
      </c>
      <c r="C72" s="1">
        <f>(B72-D72)/D72</f>
        <v>0.48000000000000009</v>
      </c>
      <c r="D72">
        <v>2.5</v>
      </c>
      <c r="E72" s="1">
        <f>(D72-F72)/F72</f>
        <v>-0.26470588235294118</v>
      </c>
      <c r="F72">
        <v>3.4</v>
      </c>
      <c r="G72" s="1">
        <f t="shared" si="44"/>
        <v>0.16438356164383561</v>
      </c>
      <c r="H72">
        <v>2.92</v>
      </c>
      <c r="I72" s="1" t="e">
        <f t="shared" si="45"/>
        <v>#DIV/0!</v>
      </c>
      <c r="J72">
        <v>0</v>
      </c>
    </row>
    <row r="73" spans="1:10" x14ac:dyDescent="0.25">
      <c r="A73" t="s">
        <v>2</v>
      </c>
      <c r="B73">
        <v>3.05</v>
      </c>
      <c r="C73" s="1">
        <f t="shared" ref="C73:C75" si="46">(B73-D73)/D73</f>
        <v>3.0405405405405359E-2</v>
      </c>
      <c r="D73">
        <v>2.96</v>
      </c>
      <c r="E73" s="1">
        <f t="shared" ref="E73:E75" si="47">(D73-F73)/F73</f>
        <v>-8.3591331269349853E-2</v>
      </c>
      <c r="F73">
        <v>3.23</v>
      </c>
      <c r="G73" s="1">
        <f t="shared" si="44"/>
        <v>0.4229074889867841</v>
      </c>
      <c r="H73">
        <v>2.27</v>
      </c>
      <c r="I73" s="1" t="e">
        <f t="shared" si="45"/>
        <v>#DIV/0!</v>
      </c>
    </row>
    <row r="74" spans="1:10" x14ac:dyDescent="0.25">
      <c r="A74" t="s">
        <v>3</v>
      </c>
      <c r="B74">
        <v>2.2000000000000002</v>
      </c>
      <c r="C74" s="1">
        <f t="shared" si="46"/>
        <v>0.10000000000000009</v>
      </c>
      <c r="D74">
        <v>2</v>
      </c>
      <c r="E74" s="1">
        <f t="shared" si="47"/>
        <v>0.17647058823529416</v>
      </c>
      <c r="F74">
        <v>1.7</v>
      </c>
      <c r="G74" s="1">
        <f t="shared" si="44"/>
        <v>1.4285714285714286</v>
      </c>
      <c r="H74">
        <v>0.7</v>
      </c>
      <c r="I74" s="1" t="e">
        <f t="shared" si="45"/>
        <v>#DIV/0!</v>
      </c>
    </row>
    <row r="75" spans="1:10" x14ac:dyDescent="0.25">
      <c r="A75" t="s">
        <v>4</v>
      </c>
      <c r="C75" s="1">
        <f t="shared" si="46"/>
        <v>-1</v>
      </c>
      <c r="D75">
        <v>6</v>
      </c>
      <c r="E75" s="1" t="e">
        <f t="shared" si="47"/>
        <v>#DIV/0!</v>
      </c>
      <c r="G75" s="1" t="e">
        <f t="shared" si="44"/>
        <v>#DIV/0!</v>
      </c>
      <c r="I75" s="1" t="e">
        <f t="shared" si="45"/>
        <v>#DIV/0!</v>
      </c>
    </row>
    <row r="78" spans="1:10" x14ac:dyDescent="0.25">
      <c r="A78" s="3" t="s">
        <v>18</v>
      </c>
    </row>
    <row r="80" spans="1:10" x14ac:dyDescent="0.25">
      <c r="A80" t="s">
        <v>0</v>
      </c>
      <c r="C80" s="1" t="e">
        <f t="shared" ref="C80" si="48">(B80-D80)/D80</f>
        <v>#DIV/0!</v>
      </c>
      <c r="E80" s="1" t="e">
        <f t="shared" ref="E80" si="49">(D80-F80)/F80</f>
        <v>#DIV/0!</v>
      </c>
      <c r="G80" s="1" t="e">
        <f t="shared" ref="G80:G84" si="50">(F80-H80)/H80</f>
        <v>#DIV/0!</v>
      </c>
      <c r="I80" s="1" t="e">
        <f t="shared" ref="I80:I84" si="51">(H80-J80)/J80</f>
        <v>#DIV/0!</v>
      </c>
    </row>
    <row r="81" spans="1:10" x14ac:dyDescent="0.25">
      <c r="A81" t="s">
        <v>1</v>
      </c>
      <c r="B81">
        <v>24.14</v>
      </c>
      <c r="C81" s="1">
        <f>(B81-D81)/D81</f>
        <v>-4.1254125412540374E-3</v>
      </c>
      <c r="D81">
        <v>24.24</v>
      </c>
      <c r="E81" s="1">
        <f>(D81-F81)/F81</f>
        <v>6.6432028156621123E-2</v>
      </c>
      <c r="F81">
        <v>22.73</v>
      </c>
      <c r="G81" s="1">
        <f t="shared" si="50"/>
        <v>-0.16648331499816646</v>
      </c>
      <c r="H81">
        <v>27.27</v>
      </c>
      <c r="I81" s="1">
        <f t="shared" si="51"/>
        <v>-0.15859302684356671</v>
      </c>
      <c r="J81">
        <v>32.409999999999997</v>
      </c>
    </row>
    <row r="82" spans="1:10" x14ac:dyDescent="0.25">
      <c r="A82" t="s">
        <v>2</v>
      </c>
      <c r="B82">
        <v>24.14</v>
      </c>
      <c r="C82" s="1">
        <f t="shared" ref="C82:C84" si="52">(B82-D82)/D82</f>
        <v>-4.1254125412540374E-3</v>
      </c>
      <c r="D82">
        <v>24.24</v>
      </c>
      <c r="E82" s="1" t="e">
        <f t="shared" ref="E82:E84" si="53">(D82-F82)/F82</f>
        <v>#DIV/0!</v>
      </c>
      <c r="G82" s="1" t="e">
        <f t="shared" si="50"/>
        <v>#DIV/0!</v>
      </c>
      <c r="I82" s="1" t="e">
        <f t="shared" si="51"/>
        <v>#DIV/0!</v>
      </c>
    </row>
    <row r="83" spans="1:10" x14ac:dyDescent="0.25">
      <c r="A83" t="s">
        <v>3</v>
      </c>
      <c r="B83">
        <v>17.2</v>
      </c>
      <c r="C83" s="1">
        <f t="shared" si="52"/>
        <v>9.5541401273885357E-2</v>
      </c>
      <c r="D83">
        <v>15.7</v>
      </c>
      <c r="E83" s="1">
        <f t="shared" si="53"/>
        <v>2.614379084967311E-2</v>
      </c>
      <c r="F83">
        <v>15.3</v>
      </c>
      <c r="G83" s="1">
        <f t="shared" si="50"/>
        <v>-0.34615384615384609</v>
      </c>
      <c r="H83">
        <v>23.4</v>
      </c>
      <c r="I83" s="1" t="e">
        <f t="shared" si="51"/>
        <v>#DIV/0!</v>
      </c>
    </row>
    <row r="84" spans="1:10" x14ac:dyDescent="0.25">
      <c r="A84" t="s">
        <v>4</v>
      </c>
      <c r="C84" s="1" t="e">
        <f t="shared" si="52"/>
        <v>#DIV/0!</v>
      </c>
      <c r="E84" s="1" t="e">
        <f t="shared" si="53"/>
        <v>#DIV/0!</v>
      </c>
      <c r="G84" s="1" t="e">
        <f t="shared" si="50"/>
        <v>#DIV/0!</v>
      </c>
      <c r="I84" s="1" t="e">
        <f t="shared" si="51"/>
        <v>#DIV/0!</v>
      </c>
    </row>
    <row r="87" spans="1:10" x14ac:dyDescent="0.25">
      <c r="A87" s="3" t="s">
        <v>19</v>
      </c>
    </row>
    <row r="89" spans="1:10" x14ac:dyDescent="0.25">
      <c r="A89" t="s">
        <v>0</v>
      </c>
      <c r="C89" s="1" t="e">
        <f t="shared" ref="C89" si="54">(B89-D89)/D89</f>
        <v>#DIV/0!</v>
      </c>
      <c r="E89" s="1" t="e">
        <f t="shared" ref="E89" si="55">(D89-F89)/F89</f>
        <v>#DIV/0!</v>
      </c>
      <c r="G89" s="1" t="e">
        <f t="shared" ref="G89:G93" si="56">(F89-H89)/H89</f>
        <v>#DIV/0!</v>
      </c>
      <c r="I89" s="1" t="e">
        <f t="shared" ref="I89:I93" si="57">(H89-J89)/J89</f>
        <v>#DIV/0!</v>
      </c>
    </row>
    <row r="90" spans="1:10" x14ac:dyDescent="0.25">
      <c r="A90" t="s">
        <v>1</v>
      </c>
      <c r="B90">
        <v>7.45</v>
      </c>
      <c r="C90" s="1">
        <f>(B90-D90)/D90</f>
        <v>-0.12763466042154556</v>
      </c>
      <c r="D90">
        <v>8.5399999999999991</v>
      </c>
      <c r="E90" s="1">
        <f>(D90-F90)/F90</f>
        <v>-3.3936651583710488E-2</v>
      </c>
      <c r="F90">
        <v>8.84</v>
      </c>
      <c r="G90" s="1">
        <f t="shared" si="56"/>
        <v>-0.17767441860465116</v>
      </c>
      <c r="H90">
        <v>10.75</v>
      </c>
      <c r="I90" s="1">
        <f t="shared" si="57"/>
        <v>-0.22214182344428365</v>
      </c>
      <c r="J90">
        <v>13.82</v>
      </c>
    </row>
    <row r="91" spans="1:10" x14ac:dyDescent="0.25">
      <c r="A91" t="s">
        <v>2</v>
      </c>
      <c r="B91">
        <v>7.1</v>
      </c>
      <c r="C91" s="1">
        <f t="shared" ref="C91:C93" si="58">(B91-D91)/D91</f>
        <v>-6.701708278580823E-2</v>
      </c>
      <c r="D91">
        <v>7.61</v>
      </c>
      <c r="E91" s="1">
        <f t="shared" ref="E91:E93" si="59">(D91-F91)/F91</f>
        <v>-6.6257668711656448E-2</v>
      </c>
      <c r="F91">
        <v>8.15</v>
      </c>
      <c r="G91" s="1">
        <f t="shared" si="56"/>
        <v>-0.25366300366300365</v>
      </c>
      <c r="H91">
        <v>10.92</v>
      </c>
      <c r="I91" s="1" t="e">
        <f t="shared" si="57"/>
        <v>#DIV/0!</v>
      </c>
    </row>
    <row r="92" spans="1:10" x14ac:dyDescent="0.25">
      <c r="A92" t="s">
        <v>3</v>
      </c>
      <c r="B92">
        <v>6.9</v>
      </c>
      <c r="C92" s="1">
        <f t="shared" si="58"/>
        <v>9.523809523809533E-2</v>
      </c>
      <c r="D92">
        <v>6.3</v>
      </c>
      <c r="E92" s="1">
        <f t="shared" si="59"/>
        <v>-0.17105263157894735</v>
      </c>
      <c r="F92">
        <v>7.6</v>
      </c>
      <c r="G92" s="1">
        <f t="shared" si="56"/>
        <v>-1.2987012987013056E-2</v>
      </c>
      <c r="H92">
        <v>7.7</v>
      </c>
      <c r="I92" s="1" t="e">
        <f t="shared" si="57"/>
        <v>#DIV/0!</v>
      </c>
    </row>
    <row r="93" spans="1:10" x14ac:dyDescent="0.25">
      <c r="A93" t="s">
        <v>4</v>
      </c>
      <c r="C93" s="1" t="e">
        <f t="shared" si="58"/>
        <v>#DIV/0!</v>
      </c>
      <c r="E93" s="1" t="e">
        <f t="shared" si="59"/>
        <v>#DIV/0!</v>
      </c>
      <c r="G93" s="1" t="e">
        <f t="shared" si="56"/>
        <v>#DIV/0!</v>
      </c>
      <c r="I93" s="1" t="e">
        <f t="shared" si="57"/>
        <v>#DIV/0!</v>
      </c>
    </row>
    <row r="94" spans="1:10" x14ac:dyDescent="0.25">
      <c r="C94" s="1"/>
      <c r="E94" s="1"/>
      <c r="G94" s="1"/>
      <c r="I94" s="1"/>
    </row>
    <row r="95" spans="1:10" x14ac:dyDescent="0.25">
      <c r="C95" s="1"/>
      <c r="E95" s="1"/>
      <c r="G95" s="1"/>
      <c r="I95" s="1"/>
    </row>
    <row r="96" spans="1:10" x14ac:dyDescent="0.25">
      <c r="A96" s="3" t="s">
        <v>22</v>
      </c>
    </row>
    <row r="98" spans="1:10" x14ac:dyDescent="0.25">
      <c r="A98" t="s">
        <v>0</v>
      </c>
      <c r="B98">
        <v>0.3</v>
      </c>
      <c r="C98" s="1">
        <f t="shared" ref="C98" si="60">(B98-D98)/D98</f>
        <v>1.9999999999999998</v>
      </c>
      <c r="D98">
        <v>0.1</v>
      </c>
      <c r="E98" s="1" t="e">
        <f t="shared" ref="E98" si="61">(D98-F98)/F98</f>
        <v>#DIV/0!</v>
      </c>
      <c r="F98">
        <v>0</v>
      </c>
      <c r="G98" s="1" t="e">
        <f t="shared" ref="G98:G102" si="62">(F98-H98)/H98</f>
        <v>#DIV/0!</v>
      </c>
      <c r="H98">
        <v>0</v>
      </c>
      <c r="I98" s="1" t="e">
        <f t="shared" ref="I98:I102" si="63">(H98-J98)/J98</f>
        <v>#DIV/0!</v>
      </c>
    </row>
    <row r="99" spans="1:10" x14ac:dyDescent="0.25">
      <c r="A99" t="s">
        <v>1</v>
      </c>
      <c r="B99">
        <v>0.15</v>
      </c>
      <c r="C99" s="1">
        <f>(B99-D99)/D99</f>
        <v>1.1428571428571426</v>
      </c>
      <c r="D99">
        <v>7.0000000000000007E-2</v>
      </c>
      <c r="E99" s="1" t="e">
        <f>(D99-F99)/F99</f>
        <v>#DIV/0!</v>
      </c>
      <c r="F99">
        <v>0</v>
      </c>
      <c r="G99" s="1" t="e">
        <f t="shared" si="62"/>
        <v>#DIV/0!</v>
      </c>
      <c r="H99">
        <v>0</v>
      </c>
      <c r="I99" s="1" t="e">
        <f t="shared" si="63"/>
        <v>#DIV/0!</v>
      </c>
      <c r="J99">
        <v>0</v>
      </c>
    </row>
    <row r="100" spans="1:10" x14ac:dyDescent="0.25">
      <c r="A100" t="s">
        <v>2</v>
      </c>
      <c r="B100">
        <v>0</v>
      </c>
      <c r="C100" s="1" t="e">
        <f t="shared" ref="C100:C102" si="64">(B100-D100)/D100</f>
        <v>#DIV/0!</v>
      </c>
      <c r="D100">
        <v>0</v>
      </c>
      <c r="E100" s="1" t="e">
        <f t="shared" ref="E100:E102" si="65">(D100-F100)/F100</f>
        <v>#DIV/0!</v>
      </c>
      <c r="F100">
        <v>0</v>
      </c>
      <c r="G100" s="1" t="e">
        <f t="shared" si="62"/>
        <v>#DIV/0!</v>
      </c>
      <c r="H100">
        <v>0</v>
      </c>
      <c r="I100" s="1" t="e">
        <f t="shared" si="63"/>
        <v>#DIV/0!</v>
      </c>
    </row>
    <row r="101" spans="1:10" x14ac:dyDescent="0.25">
      <c r="A101" t="s">
        <v>3</v>
      </c>
      <c r="B101">
        <v>0.19</v>
      </c>
      <c r="C101" s="1">
        <f t="shared" si="64"/>
        <v>8.5</v>
      </c>
      <c r="D101">
        <v>0.02</v>
      </c>
      <c r="E101" s="1" t="e">
        <f t="shared" si="65"/>
        <v>#DIV/0!</v>
      </c>
      <c r="G101" s="1" t="e">
        <f t="shared" si="62"/>
        <v>#DIV/0!</v>
      </c>
      <c r="I101" s="1" t="e">
        <f t="shared" si="63"/>
        <v>#DIV/0!</v>
      </c>
    </row>
    <row r="102" spans="1:10" x14ac:dyDescent="0.25">
      <c r="A102" t="s">
        <v>4</v>
      </c>
      <c r="B102">
        <v>0.22</v>
      </c>
      <c r="C102" s="1">
        <f t="shared" si="64"/>
        <v>2.1428571428571428</v>
      </c>
      <c r="D102">
        <v>7.0000000000000007E-2</v>
      </c>
      <c r="E102" s="1" t="e">
        <f t="shared" si="65"/>
        <v>#DIV/0!</v>
      </c>
      <c r="G102" s="1" t="e">
        <f t="shared" si="62"/>
        <v>#DIV/0!</v>
      </c>
      <c r="I102" s="1" t="e">
        <f t="shared" si="63"/>
        <v>#DIV/0!</v>
      </c>
    </row>
    <row r="103" spans="1:10" x14ac:dyDescent="0.25">
      <c r="C103" s="1"/>
      <c r="E103" s="1"/>
      <c r="G103" s="1"/>
      <c r="I103" s="1"/>
    </row>
    <row r="104" spans="1:10" x14ac:dyDescent="0.25">
      <c r="C104" s="1"/>
      <c r="E104" s="1"/>
      <c r="G104" s="1"/>
      <c r="I104" s="1"/>
    </row>
    <row r="105" spans="1:10" x14ac:dyDescent="0.25">
      <c r="A105" s="3" t="s">
        <v>20</v>
      </c>
    </row>
    <row r="107" spans="1:10" x14ac:dyDescent="0.25">
      <c r="A107" t="s">
        <v>0</v>
      </c>
      <c r="B107" s="5">
        <v>110</v>
      </c>
      <c r="C107" s="1">
        <f t="shared" ref="C107" si="66">(B107-D107)/D107</f>
        <v>0.32689987937273812</v>
      </c>
      <c r="D107">
        <v>82.9</v>
      </c>
      <c r="E107" s="1">
        <f t="shared" ref="E107" si="67">(D107-F107)/F107</f>
        <v>0.95518867924528317</v>
      </c>
      <c r="F107">
        <v>42.4</v>
      </c>
      <c r="G107" s="1">
        <f t="shared" ref="G107:G111" si="68">(F107-H107)/H107</f>
        <v>0.17451523545706363</v>
      </c>
      <c r="H107">
        <v>36.1</v>
      </c>
      <c r="I107" s="1" t="e">
        <f t="shared" ref="I107:I111" si="69">(H107-J107)/J107</f>
        <v>#DIV/0!</v>
      </c>
    </row>
    <row r="108" spans="1:10" x14ac:dyDescent="0.25">
      <c r="A108" t="s">
        <v>1</v>
      </c>
      <c r="B108" s="5">
        <f>109675/1011</f>
        <v>108.48170128585559</v>
      </c>
      <c r="C108" s="1">
        <f>(B108-D108)/D108</f>
        <v>0.26905903270545728</v>
      </c>
      <c r="D108">
        <f>736/8.61</f>
        <v>85.481997677119637</v>
      </c>
      <c r="E108" s="1">
        <f>(D108-F108)/F108</f>
        <v>0.49363705618623016</v>
      </c>
      <c r="F108">
        <f>372/6.5</f>
        <v>57.230769230769234</v>
      </c>
      <c r="G108" s="1">
        <f t="shared" si="68"/>
        <v>0.15887850467289721</v>
      </c>
      <c r="H108">
        <f>321/6.5</f>
        <v>49.384615384615387</v>
      </c>
      <c r="I108" s="1">
        <f t="shared" si="69"/>
        <v>0.16727272727272735</v>
      </c>
      <c r="J108">
        <f>242/5.72</f>
        <v>42.307692307692307</v>
      </c>
    </row>
    <row r="109" spans="1:10" x14ac:dyDescent="0.25">
      <c r="A109" t="s">
        <v>2</v>
      </c>
      <c r="B109" s="5">
        <v>49.69</v>
      </c>
      <c r="C109" s="1">
        <f t="shared" ref="C109:C111" si="70">(B109-D109)/D109</f>
        <v>0.14124942581534219</v>
      </c>
      <c r="D109">
        <v>43.54</v>
      </c>
      <c r="E109" s="1">
        <f t="shared" ref="E109:E111" si="71">(D109-F109)/F109</f>
        <v>0.27908343125734431</v>
      </c>
      <c r="F109">
        <v>34.04</v>
      </c>
      <c r="G109" s="1">
        <f t="shared" si="68"/>
        <v>0.25009181050312151</v>
      </c>
      <c r="H109">
        <v>27.23</v>
      </c>
      <c r="I109" s="1" t="e">
        <f t="shared" si="69"/>
        <v>#DIV/0!</v>
      </c>
    </row>
    <row r="110" spans="1:10" x14ac:dyDescent="0.25">
      <c r="A110" t="s">
        <v>3</v>
      </c>
      <c r="B110" s="5">
        <v>103</v>
      </c>
      <c r="C110" s="1">
        <f t="shared" si="70"/>
        <v>0.62000629128656815</v>
      </c>
      <c r="D110">
        <v>63.58</v>
      </c>
      <c r="E110" s="1">
        <f t="shared" si="71"/>
        <v>0.25900990099009896</v>
      </c>
      <c r="F110">
        <v>50.5</v>
      </c>
      <c r="G110" s="1">
        <f t="shared" si="68"/>
        <v>-7.6782449725777011E-2</v>
      </c>
      <c r="H110">
        <v>54.7</v>
      </c>
      <c r="I110" s="1">
        <f t="shared" si="69"/>
        <v>0.21799153863282136</v>
      </c>
      <c r="J110">
        <v>44.91</v>
      </c>
    </row>
    <row r="111" spans="1:10" x14ac:dyDescent="0.25">
      <c r="A111" t="s">
        <v>4</v>
      </c>
      <c r="B111" s="5">
        <f>4662/69</f>
        <v>67.565217391304344</v>
      </c>
      <c r="C111" s="1" t="e">
        <f t="shared" si="70"/>
        <v>#DIV/0!</v>
      </c>
      <c r="E111" s="1" t="e">
        <f t="shared" si="71"/>
        <v>#DIV/0!</v>
      </c>
      <c r="G111" s="1" t="e">
        <f t="shared" si="68"/>
        <v>#DIV/0!</v>
      </c>
      <c r="I111" s="1" t="e">
        <f t="shared" si="69"/>
        <v>#DIV/0!</v>
      </c>
    </row>
    <row r="114" spans="1:10" x14ac:dyDescent="0.25">
      <c r="A114" s="3" t="s">
        <v>143</v>
      </c>
    </row>
    <row r="116" spans="1:10" x14ac:dyDescent="0.25">
      <c r="A116" t="s">
        <v>0</v>
      </c>
      <c r="B116">
        <v>658</v>
      </c>
      <c r="C116" s="1" t="e">
        <f t="shared" ref="C116" si="72">(B116-D116)/D116</f>
        <v>#DIV/0!</v>
      </c>
      <c r="E116" s="1" t="e">
        <f t="shared" ref="E116" si="73">(D116-F116)/F116</f>
        <v>#DIV/0!</v>
      </c>
      <c r="G116" s="1" t="e">
        <f t="shared" ref="G116:G120" si="74">(F116-H116)/H116</f>
        <v>#DIV/0!</v>
      </c>
      <c r="I116" s="1" t="e">
        <f t="shared" ref="I116:I120" si="75">(H116-J116)/J116</f>
        <v>#DIV/0!</v>
      </c>
    </row>
    <row r="117" spans="1:10" x14ac:dyDescent="0.25">
      <c r="A117" t="s">
        <v>1</v>
      </c>
      <c r="B117">
        <v>333</v>
      </c>
      <c r="C117" s="1" t="e">
        <f>(B117-D117)/D117</f>
        <v>#DIV/0!</v>
      </c>
      <c r="D117">
        <v>0</v>
      </c>
      <c r="E117" s="1" t="e">
        <f>(D117-F117)/F117</f>
        <v>#DIV/0!</v>
      </c>
      <c r="F117">
        <v>0</v>
      </c>
      <c r="G117" s="1" t="e">
        <f t="shared" si="74"/>
        <v>#DIV/0!</v>
      </c>
      <c r="H117">
        <v>0</v>
      </c>
      <c r="I117" s="1" t="e">
        <f t="shared" si="75"/>
        <v>#DIV/0!</v>
      </c>
      <c r="J117">
        <v>0</v>
      </c>
    </row>
    <row r="118" spans="1:10" x14ac:dyDescent="0.25">
      <c r="A118" t="s">
        <v>2</v>
      </c>
      <c r="B118">
        <v>147</v>
      </c>
      <c r="C118" s="1" t="e">
        <f t="shared" ref="C118:C120" si="76">(B118-D118)/D118</f>
        <v>#DIV/0!</v>
      </c>
      <c r="D118">
        <v>0</v>
      </c>
      <c r="E118" s="1" t="e">
        <f t="shared" ref="E118:E120" si="77">(D118-F118)/F118</f>
        <v>#DIV/0!</v>
      </c>
      <c r="F118">
        <v>0</v>
      </c>
      <c r="G118" s="1" t="e">
        <f t="shared" si="74"/>
        <v>#DIV/0!</v>
      </c>
      <c r="H118">
        <v>0</v>
      </c>
      <c r="I118" s="1" t="e">
        <f t="shared" si="75"/>
        <v>#DIV/0!</v>
      </c>
    </row>
    <row r="119" spans="1:10" x14ac:dyDescent="0.25">
      <c r="A119" t="s">
        <v>3</v>
      </c>
      <c r="B119">
        <v>364</v>
      </c>
      <c r="C119" s="1" t="e">
        <f t="shared" si="76"/>
        <v>#DIV/0!</v>
      </c>
      <c r="E119" s="1" t="e">
        <f t="shared" si="77"/>
        <v>#DIV/0!</v>
      </c>
      <c r="G119" s="1" t="e">
        <f t="shared" si="74"/>
        <v>#DIV/0!</v>
      </c>
      <c r="I119" s="1" t="e">
        <f t="shared" si="75"/>
        <v>#DIV/0!</v>
      </c>
    </row>
    <row r="120" spans="1:10" x14ac:dyDescent="0.25">
      <c r="A120" t="s">
        <v>4</v>
      </c>
      <c r="B120">
        <v>218</v>
      </c>
      <c r="C120" s="1" t="e">
        <f t="shared" si="76"/>
        <v>#DIV/0!</v>
      </c>
      <c r="E120" s="1" t="e">
        <f t="shared" si="77"/>
        <v>#DIV/0!</v>
      </c>
      <c r="G120" s="1" t="e">
        <f t="shared" si="74"/>
        <v>#DIV/0!</v>
      </c>
      <c r="I120" s="1" t="e">
        <f t="shared" si="75"/>
        <v>#DIV/0!</v>
      </c>
    </row>
    <row r="123" spans="1:10" x14ac:dyDescent="0.25">
      <c r="A123" s="3" t="s">
        <v>21</v>
      </c>
    </row>
    <row r="125" spans="1:10" x14ac:dyDescent="0.25">
      <c r="A125" t="s">
        <v>0</v>
      </c>
      <c r="B125" s="5">
        <f>B116/B107</f>
        <v>5.9818181818181815</v>
      </c>
      <c r="C125" s="1">
        <f t="shared" ref="C125" si="78">(B125-D125)/D125</f>
        <v>-6.5340909090909199E-2</v>
      </c>
      <c r="D125">
        <v>6.4</v>
      </c>
      <c r="E125" s="1">
        <f t="shared" ref="E125" si="79">(D125-F125)/F125</f>
        <v>-0.49206349206349204</v>
      </c>
      <c r="F125">
        <v>12.6</v>
      </c>
      <c r="G125" s="1">
        <f t="shared" ref="G125:G129" si="80">(F125-H125)/H125</f>
        <v>-0.14864864864864871</v>
      </c>
      <c r="H125">
        <v>14.8</v>
      </c>
      <c r="I125" s="1" t="e">
        <f t="shared" ref="I125:I129" si="81">(H125-J125)/J125</f>
        <v>#DIV/0!</v>
      </c>
    </row>
    <row r="126" spans="1:10" x14ac:dyDescent="0.25">
      <c r="A126" t="s">
        <v>1</v>
      </c>
      <c r="B126" s="5">
        <f>B117/B108</f>
        <v>3.0696421244586278</v>
      </c>
      <c r="C126" s="1" t="e">
        <f>(B126-D126)/D126</f>
        <v>#DIV/0!</v>
      </c>
      <c r="D126">
        <v>0</v>
      </c>
      <c r="E126" s="1" t="e">
        <f>(D126-F126)/F126</f>
        <v>#DIV/0!</v>
      </c>
      <c r="F126">
        <v>0</v>
      </c>
      <c r="G126" s="1" t="e">
        <f t="shared" si="80"/>
        <v>#DIV/0!</v>
      </c>
      <c r="H126">
        <v>0</v>
      </c>
      <c r="I126" s="1" t="e">
        <f t="shared" si="81"/>
        <v>#DIV/0!</v>
      </c>
      <c r="J126">
        <v>0</v>
      </c>
    </row>
    <row r="127" spans="1:10" x14ac:dyDescent="0.25">
      <c r="A127" t="s">
        <v>2</v>
      </c>
      <c r="B127" s="5">
        <f>B118/B109</f>
        <v>2.9583417186556651</v>
      </c>
      <c r="C127" s="1" t="e">
        <f t="shared" ref="C127:C129" si="82">(B127-D127)/D127</f>
        <v>#DIV/0!</v>
      </c>
      <c r="D127">
        <v>0</v>
      </c>
      <c r="E127" s="1" t="e">
        <f t="shared" ref="E127:E129" si="83">(D127-F127)/F127</f>
        <v>#DIV/0!</v>
      </c>
      <c r="F127">
        <v>0</v>
      </c>
      <c r="G127" s="1" t="e">
        <f t="shared" si="80"/>
        <v>#DIV/0!</v>
      </c>
      <c r="H127">
        <v>0</v>
      </c>
      <c r="I127" s="1" t="e">
        <f t="shared" si="81"/>
        <v>#DIV/0!</v>
      </c>
    </row>
    <row r="128" spans="1:10" x14ac:dyDescent="0.25">
      <c r="A128" t="s">
        <v>3</v>
      </c>
      <c r="B128" s="5">
        <f>B119/B110</f>
        <v>3.5339805825242721</v>
      </c>
      <c r="C128" s="1" t="e">
        <f t="shared" si="82"/>
        <v>#DIV/0!</v>
      </c>
      <c r="E128" s="1" t="e">
        <f t="shared" si="83"/>
        <v>#DIV/0!</v>
      </c>
      <c r="G128" s="1" t="e">
        <f t="shared" si="80"/>
        <v>#DIV/0!</v>
      </c>
      <c r="I128" s="1" t="e">
        <f t="shared" si="81"/>
        <v>#DIV/0!</v>
      </c>
    </row>
    <row r="129" spans="1:11" x14ac:dyDescent="0.25">
      <c r="A129" t="s">
        <v>4</v>
      </c>
      <c r="B129" s="5">
        <f>B120/B111</f>
        <v>3.2265122265122268</v>
      </c>
      <c r="C129" s="1" t="e">
        <f t="shared" si="82"/>
        <v>#DIV/0!</v>
      </c>
      <c r="E129" s="1" t="e">
        <f t="shared" si="83"/>
        <v>#DIV/0!</v>
      </c>
      <c r="G129" s="1" t="e">
        <f t="shared" si="80"/>
        <v>#DIV/0!</v>
      </c>
      <c r="I129" s="1" t="e">
        <f t="shared" si="81"/>
        <v>#DIV/0!</v>
      </c>
    </row>
    <row r="132" spans="1:11" x14ac:dyDescent="0.25">
      <c r="A132" s="3" t="s">
        <v>24</v>
      </c>
    </row>
    <row r="134" spans="1:11" x14ac:dyDescent="0.25">
      <c r="A134" t="s">
        <v>3</v>
      </c>
    </row>
    <row r="135" spans="1:11" x14ac:dyDescent="0.25">
      <c r="A135" t="s">
        <v>25</v>
      </c>
      <c r="C135" s="1">
        <v>0.6</v>
      </c>
      <c r="E135" s="1">
        <v>0.56999999999999995</v>
      </c>
    </row>
    <row r="136" spans="1:11" x14ac:dyDescent="0.25">
      <c r="A136" t="s">
        <v>26</v>
      </c>
      <c r="C136" s="1">
        <v>0.32</v>
      </c>
      <c r="E136" s="1">
        <v>0.32</v>
      </c>
    </row>
    <row r="137" spans="1:11" x14ac:dyDescent="0.25">
      <c r="A137" t="s">
        <v>27</v>
      </c>
      <c r="C137" s="1">
        <v>0.08</v>
      </c>
      <c r="E137" s="1">
        <v>0.11</v>
      </c>
    </row>
    <row r="140" spans="1:11" x14ac:dyDescent="0.25">
      <c r="A140" s="3" t="s">
        <v>28</v>
      </c>
    </row>
    <row r="142" spans="1:11" x14ac:dyDescent="0.25">
      <c r="A142" t="s">
        <v>3</v>
      </c>
    </row>
    <row r="143" spans="1:11" ht="60" x14ac:dyDescent="0.25">
      <c r="C143" s="7" t="s">
        <v>29</v>
      </c>
      <c r="D143" s="8"/>
      <c r="E143" s="7" t="s">
        <v>29</v>
      </c>
      <c r="F143" s="8"/>
      <c r="G143" s="8"/>
      <c r="H143" s="8"/>
      <c r="I143" s="8"/>
      <c r="J143" s="8"/>
      <c r="K143" s="8"/>
    </row>
    <row r="144" spans="1:11" ht="45" x14ac:dyDescent="0.25">
      <c r="C144" s="7" t="s">
        <v>30</v>
      </c>
      <c r="D144" s="8"/>
      <c r="E144" s="7" t="s">
        <v>30</v>
      </c>
      <c r="F144" s="8"/>
      <c r="G144" s="8"/>
      <c r="H144" s="8"/>
      <c r="I144" s="8"/>
      <c r="J144" s="8"/>
      <c r="K144" s="8"/>
    </row>
    <row r="145" spans="1:11" x14ac:dyDescent="0.25">
      <c r="C145" s="8"/>
      <c r="D145" s="8"/>
      <c r="E145" s="8"/>
      <c r="F145" s="8"/>
      <c r="G145" s="8"/>
      <c r="H145" s="8"/>
      <c r="I145" s="8"/>
      <c r="J145" s="8"/>
      <c r="K145" s="8"/>
    </row>
    <row r="146" spans="1:11" x14ac:dyDescent="0.25">
      <c r="C146" s="8"/>
      <c r="D146" s="8"/>
      <c r="E146" s="8"/>
      <c r="F146" s="8"/>
      <c r="G146" s="8"/>
      <c r="H146" s="8"/>
      <c r="I146" s="8"/>
      <c r="J146" s="8"/>
      <c r="K146" s="8"/>
    </row>
    <row r="147" spans="1:11" x14ac:dyDescent="0.25">
      <c r="C147" s="8"/>
      <c r="D147" s="8"/>
      <c r="E147" s="8"/>
      <c r="F147" s="8"/>
      <c r="G147" s="8"/>
      <c r="H147" s="8"/>
      <c r="I147" s="8"/>
      <c r="J147" s="8"/>
      <c r="K147" s="8"/>
    </row>
    <row r="148" spans="1:11" x14ac:dyDescent="0.25">
      <c r="A148" s="3" t="s">
        <v>31</v>
      </c>
      <c r="C148" s="8"/>
      <c r="D148" s="8"/>
      <c r="E148" s="8"/>
      <c r="F148" s="8"/>
      <c r="G148" s="8"/>
      <c r="H148" s="8"/>
      <c r="I148" s="8"/>
      <c r="J148" s="8"/>
      <c r="K148" s="8"/>
    </row>
    <row r="149" spans="1:11" x14ac:dyDescent="0.25">
      <c r="C149" s="8"/>
      <c r="D149" s="8"/>
      <c r="E149" s="8"/>
      <c r="F149" s="8"/>
      <c r="G149" s="8"/>
      <c r="H149" s="8"/>
      <c r="I149" s="8"/>
      <c r="J149" s="8"/>
      <c r="K149" s="8"/>
    </row>
    <row r="150" spans="1:11" x14ac:dyDescent="0.25">
      <c r="A150" t="s">
        <v>3</v>
      </c>
      <c r="D150" s="8"/>
      <c r="E150" s="8"/>
      <c r="F150" s="8"/>
      <c r="G150" s="8"/>
      <c r="H150" s="8"/>
      <c r="I150" s="8"/>
      <c r="J150" s="8"/>
      <c r="K150" s="8"/>
    </row>
    <row r="151" spans="1:11" ht="30" x14ac:dyDescent="0.25">
      <c r="C151" s="8" t="s">
        <v>32</v>
      </c>
      <c r="D151" s="8"/>
      <c r="E151" s="8" t="s">
        <v>32</v>
      </c>
      <c r="F151" s="8"/>
      <c r="G151" s="8"/>
      <c r="H151" s="8"/>
      <c r="I151" s="8"/>
      <c r="J151" s="8"/>
      <c r="K151" s="8"/>
    </row>
    <row r="152" spans="1:11" ht="45" x14ac:dyDescent="0.25">
      <c r="C152" s="8" t="s">
        <v>33</v>
      </c>
      <c r="D152" s="8"/>
      <c r="E152" s="8" t="s">
        <v>33</v>
      </c>
      <c r="F152" s="8"/>
      <c r="G152" s="8"/>
      <c r="H152" s="8"/>
      <c r="I152" s="8"/>
      <c r="J152" s="8"/>
      <c r="K152" s="8"/>
    </row>
    <row r="153" spans="1:11" x14ac:dyDescent="0.25">
      <c r="C153" s="8"/>
      <c r="D153" s="8"/>
      <c r="E153" s="8"/>
      <c r="F153" s="8"/>
      <c r="G153" s="8"/>
      <c r="H153" s="8"/>
      <c r="I153" s="8"/>
      <c r="J153" s="8"/>
      <c r="K153" s="8"/>
    </row>
    <row r="154" spans="1:11" x14ac:dyDescent="0.25">
      <c r="C154" s="8"/>
      <c r="D154" s="8"/>
      <c r="E154" s="8"/>
      <c r="F154" s="8"/>
      <c r="G154" s="8"/>
      <c r="H154" s="8"/>
      <c r="I154" s="8"/>
      <c r="J154" s="8"/>
      <c r="K154" s="8"/>
    </row>
    <row r="155" spans="1:11" x14ac:dyDescent="0.25">
      <c r="C155" s="8"/>
      <c r="D155" s="8"/>
      <c r="E155" s="8"/>
      <c r="F155" s="8"/>
      <c r="G155" s="8"/>
      <c r="H155" s="8"/>
      <c r="I155" s="8"/>
      <c r="J155" s="8"/>
      <c r="K155" s="8"/>
    </row>
    <row r="156" spans="1:11" x14ac:dyDescent="0.25">
      <c r="A156" s="3" t="s">
        <v>34</v>
      </c>
      <c r="C156" s="8"/>
      <c r="D156" s="8"/>
      <c r="E156" s="8"/>
      <c r="F156" s="8"/>
      <c r="G156" s="8"/>
      <c r="H156" s="8"/>
      <c r="I156" s="8"/>
      <c r="J156" s="8"/>
      <c r="K156" s="8"/>
    </row>
    <row r="157" spans="1:11" x14ac:dyDescent="0.25">
      <c r="C157" s="8"/>
      <c r="D157" s="8"/>
      <c r="E157" s="8"/>
      <c r="F157" s="8"/>
      <c r="G157" s="8"/>
      <c r="H157" s="8"/>
      <c r="I157" s="8"/>
      <c r="J157" s="8"/>
      <c r="K157" s="8"/>
    </row>
    <row r="158" spans="1:11" x14ac:dyDescent="0.25">
      <c r="A158" t="s">
        <v>3</v>
      </c>
      <c r="C158" s="8" t="s">
        <v>35</v>
      </c>
      <c r="D158" s="8"/>
      <c r="E158" s="8" t="s">
        <v>35</v>
      </c>
      <c r="F158" s="8"/>
      <c r="G158" s="8"/>
      <c r="H158" s="8"/>
      <c r="I158" s="8"/>
      <c r="J158" s="8"/>
      <c r="K158" s="8"/>
    </row>
    <row r="159" spans="1:11" x14ac:dyDescent="0.25">
      <c r="C159" s="8"/>
      <c r="D159" s="8"/>
      <c r="E159" s="8"/>
      <c r="F159" s="8"/>
      <c r="G159" s="8"/>
      <c r="H159" s="8"/>
      <c r="I159" s="8"/>
      <c r="J159" s="8"/>
      <c r="K159" s="8"/>
    </row>
    <row r="160" spans="1:11" x14ac:dyDescent="0.25">
      <c r="C160" s="8"/>
      <c r="D160" s="8"/>
      <c r="E160" s="8"/>
      <c r="F160" s="8"/>
      <c r="G160" s="8"/>
      <c r="H160" s="8"/>
      <c r="I160" s="8"/>
      <c r="J160" s="8"/>
      <c r="K160" s="8"/>
    </row>
    <row r="161" spans="1:11" x14ac:dyDescent="0.25">
      <c r="C161" s="8"/>
      <c r="D161" s="8"/>
      <c r="E161" s="8"/>
      <c r="F161" s="8"/>
      <c r="G161" s="8"/>
      <c r="H161" s="8"/>
      <c r="I161" s="8"/>
      <c r="J161" s="8"/>
      <c r="K161" s="8"/>
    </row>
    <row r="162" spans="1:11" x14ac:dyDescent="0.25">
      <c r="C162" s="8"/>
      <c r="D162" s="8"/>
      <c r="E162" s="8"/>
      <c r="F162" s="8"/>
      <c r="G162" s="8"/>
      <c r="H162" s="8"/>
      <c r="I162" s="8"/>
      <c r="J162" s="8"/>
      <c r="K162" s="8"/>
    </row>
    <row r="163" spans="1:11" x14ac:dyDescent="0.25">
      <c r="C163" s="8"/>
      <c r="D163" s="8"/>
      <c r="E163" s="8"/>
      <c r="F163" s="8"/>
      <c r="G163" s="8"/>
      <c r="H163" s="8"/>
      <c r="I163" s="8"/>
      <c r="J163" s="8"/>
      <c r="K163" s="8"/>
    </row>
    <row r="164" spans="1:11" x14ac:dyDescent="0.25">
      <c r="A164" s="3" t="s">
        <v>36</v>
      </c>
      <c r="C164" s="8"/>
      <c r="D164" s="8"/>
      <c r="E164" s="8"/>
      <c r="F164" s="8"/>
      <c r="G164" s="8"/>
      <c r="H164" s="8"/>
      <c r="I164" s="8"/>
      <c r="J164" s="8"/>
      <c r="K164" s="8"/>
    </row>
    <row r="165" spans="1:11" x14ac:dyDescent="0.25">
      <c r="C165" s="8"/>
      <c r="D165" s="8"/>
      <c r="E165" s="8"/>
      <c r="F165" s="8"/>
      <c r="G165" s="8"/>
      <c r="H165" s="8"/>
      <c r="I165" s="8"/>
      <c r="J165" s="8"/>
      <c r="K165" s="8"/>
    </row>
    <row r="166" spans="1:11" x14ac:dyDescent="0.25">
      <c r="A166" t="s">
        <v>0</v>
      </c>
      <c r="C166" s="8"/>
      <c r="D166" s="8"/>
      <c r="E166" s="8"/>
      <c r="F166" s="8"/>
      <c r="G166" s="8"/>
      <c r="H166" s="8"/>
      <c r="I166" s="8"/>
      <c r="J166" s="8"/>
      <c r="K166" s="8"/>
    </row>
    <row r="167" spans="1:11" x14ac:dyDescent="0.25">
      <c r="A167" t="s">
        <v>1</v>
      </c>
      <c r="C167" s="8"/>
      <c r="D167" s="8">
        <v>423</v>
      </c>
      <c r="E167" s="8"/>
      <c r="F167" s="8">
        <v>350</v>
      </c>
      <c r="G167" s="8"/>
      <c r="H167" s="8">
        <v>301</v>
      </c>
      <c r="I167" s="8"/>
      <c r="J167" s="8">
        <v>199</v>
      </c>
      <c r="K167" s="8"/>
    </row>
    <row r="168" spans="1:11" x14ac:dyDescent="0.25">
      <c r="A168" t="s">
        <v>2</v>
      </c>
      <c r="C168" s="8"/>
      <c r="D168" s="8"/>
      <c r="E168" s="8"/>
      <c r="F168" s="8"/>
      <c r="G168" s="8"/>
      <c r="H168" s="8"/>
      <c r="I168" s="8"/>
      <c r="J168" s="8"/>
      <c r="K168" s="8"/>
    </row>
    <row r="169" spans="1:11" x14ac:dyDescent="0.25">
      <c r="A169" t="s">
        <v>3</v>
      </c>
      <c r="C169" s="1">
        <f t="shared" ref="C169" si="84">(B169-D169)/D169</f>
        <v>-1</v>
      </c>
      <c r="D169" s="8">
        <v>267</v>
      </c>
      <c r="E169" s="1">
        <f t="shared" ref="E169" si="85">(D169-F169)/F169</f>
        <v>0.34170854271356782</v>
      </c>
      <c r="F169" s="8">
        <v>199</v>
      </c>
      <c r="G169" s="1">
        <f t="shared" ref="G169" si="86">(F169-H169)/H169</f>
        <v>0.2360248447204969</v>
      </c>
      <c r="H169" s="8">
        <v>161</v>
      </c>
      <c r="I169" s="1">
        <f t="shared" ref="I169" si="87">(H169-J169)/J169</f>
        <v>0.11805555555555555</v>
      </c>
      <c r="J169" s="8">
        <v>144</v>
      </c>
      <c r="K169" s="8"/>
    </row>
    <row r="170" spans="1:11" x14ac:dyDescent="0.25">
      <c r="A170" t="s">
        <v>4</v>
      </c>
      <c r="B170">
        <v>55</v>
      </c>
      <c r="C170" s="8"/>
      <c r="D170" s="8">
        <v>43</v>
      </c>
      <c r="E170" s="8"/>
      <c r="F170" s="8"/>
      <c r="G170" s="8"/>
      <c r="H170" s="8"/>
      <c r="I170" s="8"/>
      <c r="J170" s="8"/>
      <c r="K170" s="8"/>
    </row>
    <row r="171" spans="1:11" x14ac:dyDescent="0.25">
      <c r="C171" s="8"/>
      <c r="D171" s="8"/>
      <c r="E171" s="8"/>
      <c r="F171" s="8"/>
      <c r="G171" s="8"/>
      <c r="H171" s="8"/>
      <c r="I171" s="8"/>
      <c r="J171" s="8"/>
      <c r="K171" s="8"/>
    </row>
    <row r="172" spans="1:11" x14ac:dyDescent="0.25">
      <c r="A172" s="3" t="s">
        <v>37</v>
      </c>
      <c r="C172" s="8"/>
      <c r="D172" s="8"/>
      <c r="E172" s="8"/>
      <c r="F172" s="8"/>
      <c r="G172" s="8"/>
      <c r="H172" s="8"/>
      <c r="I172" s="8"/>
      <c r="J172" s="8"/>
      <c r="K172" s="8"/>
    </row>
    <row r="173" spans="1:11" ht="30" x14ac:dyDescent="0.25">
      <c r="A173" t="s">
        <v>3</v>
      </c>
      <c r="C173" s="8" t="s">
        <v>38</v>
      </c>
      <c r="D173" s="8"/>
      <c r="E173" s="8"/>
      <c r="F173" s="8"/>
      <c r="G173" s="8"/>
      <c r="H173" s="8"/>
      <c r="I173" s="8"/>
      <c r="J173" s="8"/>
      <c r="K173" s="8"/>
    </row>
    <row r="174" spans="1:11" ht="45" x14ac:dyDescent="0.25">
      <c r="A174" t="s">
        <v>1</v>
      </c>
      <c r="C174" s="8" t="s">
        <v>39</v>
      </c>
      <c r="D174" s="8"/>
      <c r="E174" s="8"/>
      <c r="F174" s="8"/>
      <c r="G174" s="8"/>
      <c r="H174" s="8"/>
      <c r="I174" s="8"/>
      <c r="J174" s="8"/>
      <c r="K174" s="8"/>
    </row>
    <row r="175" spans="1:11" x14ac:dyDescent="0.25">
      <c r="A175" t="s">
        <v>4</v>
      </c>
      <c r="C175" t="s">
        <v>142</v>
      </c>
    </row>
  </sheetData>
  <pageMargins left="0.7" right="0.7" top="0.75" bottom="0.75" header="0.3" footer="0.3"/>
  <pageSetup orientation="portrait" verticalDpi="4294967295"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A5" sqref="A5"/>
    </sheetView>
  </sheetViews>
  <sheetFormatPr defaultRowHeight="15" x14ac:dyDescent="0.25"/>
  <cols>
    <col min="1" max="1" width="127.140625" customWidth="1"/>
  </cols>
  <sheetData>
    <row r="1" spans="1:1" x14ac:dyDescent="0.25">
      <c r="A1" t="s">
        <v>1</v>
      </c>
    </row>
    <row r="2" spans="1:1" x14ac:dyDescent="0.25">
      <c r="A2">
        <v>2015</v>
      </c>
    </row>
    <row r="5" spans="1:1" ht="330" x14ac:dyDescent="0.25">
      <c r="A5" s="8" t="s">
        <v>140</v>
      </c>
    </row>
    <row r="6" spans="1:1" ht="195" x14ac:dyDescent="0.25">
      <c r="A6" s="8" t="s">
        <v>141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4"/>
  <sheetViews>
    <sheetView workbookViewId="0">
      <selection activeCell="A4" sqref="A4:A154"/>
    </sheetView>
  </sheetViews>
  <sheetFormatPr defaultRowHeight="15" x14ac:dyDescent="0.25"/>
  <cols>
    <col min="1" max="1" width="135.28515625" customWidth="1"/>
  </cols>
  <sheetData>
    <row r="1" spans="1:4" x14ac:dyDescent="0.25">
      <c r="D1" t="s">
        <v>1</v>
      </c>
    </row>
    <row r="4" spans="1:4" ht="47.25" x14ac:dyDescent="0.25">
      <c r="A4" s="9" t="s">
        <v>40</v>
      </c>
    </row>
    <row r="5" spans="1:4" ht="409.5" x14ac:dyDescent="0.25">
      <c r="A5" s="10" t="s">
        <v>41</v>
      </c>
    </row>
    <row r="6" spans="1:4" x14ac:dyDescent="0.25">
      <c r="A6" s="11"/>
    </row>
    <row r="7" spans="1:4" ht="15.75" x14ac:dyDescent="0.25">
      <c r="A7" s="12" t="s">
        <v>42</v>
      </c>
    </row>
    <row r="8" spans="1:4" x14ac:dyDescent="0.25">
      <c r="A8" s="13" t="s">
        <v>43</v>
      </c>
    </row>
    <row r="9" spans="1:4" x14ac:dyDescent="0.25">
      <c r="A9" s="14" t="s">
        <v>44</v>
      </c>
    </row>
    <row r="10" spans="1:4" x14ac:dyDescent="0.25">
      <c r="A10" s="15"/>
    </row>
    <row r="11" spans="1:4" x14ac:dyDescent="0.25">
      <c r="A11" s="16" t="s">
        <v>45</v>
      </c>
    </row>
    <row r="12" spans="1:4" x14ac:dyDescent="0.25">
      <c r="A12" s="10" t="s">
        <v>46</v>
      </c>
    </row>
    <row r="13" spans="1:4" x14ac:dyDescent="0.25">
      <c r="A13" s="10" t="s">
        <v>47</v>
      </c>
    </row>
    <row r="14" spans="1:4" x14ac:dyDescent="0.25">
      <c r="A14" s="10" t="s">
        <v>48</v>
      </c>
    </row>
    <row r="15" spans="1:4" x14ac:dyDescent="0.25">
      <c r="A15" s="10" t="s">
        <v>49</v>
      </c>
    </row>
    <row r="16" spans="1:4" x14ac:dyDescent="0.25">
      <c r="A16" s="10" t="s">
        <v>50</v>
      </c>
    </row>
    <row r="17" spans="1:1" x14ac:dyDescent="0.25">
      <c r="A17" s="10" t="s">
        <v>51</v>
      </c>
    </row>
    <row r="18" spans="1:1" x14ac:dyDescent="0.25">
      <c r="A18" s="10" t="s">
        <v>52</v>
      </c>
    </row>
    <row r="19" spans="1:1" x14ac:dyDescent="0.25">
      <c r="A19" s="13" t="s">
        <v>53</v>
      </c>
    </row>
    <row r="20" spans="1:1" x14ac:dyDescent="0.25">
      <c r="A20" s="14" t="s">
        <v>54</v>
      </c>
    </row>
    <row r="21" spans="1:1" x14ac:dyDescent="0.25">
      <c r="A21" s="15"/>
    </row>
    <row r="22" spans="1:1" x14ac:dyDescent="0.25">
      <c r="A22" s="16" t="s">
        <v>45</v>
      </c>
    </row>
    <row r="23" spans="1:1" x14ac:dyDescent="0.25">
      <c r="A23" s="10" t="s">
        <v>55</v>
      </c>
    </row>
    <row r="24" spans="1:1" x14ac:dyDescent="0.25">
      <c r="A24" s="10" t="s">
        <v>47</v>
      </c>
    </row>
    <row r="25" spans="1:1" x14ac:dyDescent="0.25">
      <c r="A25" s="10" t="s">
        <v>48</v>
      </c>
    </row>
    <row r="26" spans="1:1" x14ac:dyDescent="0.25">
      <c r="A26" s="10" t="s">
        <v>56</v>
      </c>
    </row>
    <row r="27" spans="1:1" x14ac:dyDescent="0.25">
      <c r="A27" s="10" t="s">
        <v>57</v>
      </c>
    </row>
    <row r="28" spans="1:1" x14ac:dyDescent="0.25">
      <c r="A28" s="10" t="s">
        <v>58</v>
      </c>
    </row>
    <row r="29" spans="1:1" x14ac:dyDescent="0.25">
      <c r="A29" s="10" t="s">
        <v>52</v>
      </c>
    </row>
    <row r="30" spans="1:1" x14ac:dyDescent="0.25">
      <c r="A30" s="13" t="s">
        <v>59</v>
      </c>
    </row>
    <row r="31" spans="1:1" x14ac:dyDescent="0.25">
      <c r="A31" s="14" t="s">
        <v>60</v>
      </c>
    </row>
    <row r="32" spans="1:1" x14ac:dyDescent="0.25">
      <c r="A32" s="15"/>
    </row>
    <row r="33" spans="1:1" x14ac:dyDescent="0.25">
      <c r="A33" s="16" t="s">
        <v>45</v>
      </c>
    </row>
    <row r="34" spans="1:1" x14ac:dyDescent="0.25">
      <c r="A34" s="10" t="s">
        <v>46</v>
      </c>
    </row>
    <row r="35" spans="1:1" x14ac:dyDescent="0.25">
      <c r="A35" s="10" t="s">
        <v>47</v>
      </c>
    </row>
    <row r="36" spans="1:1" x14ac:dyDescent="0.25">
      <c r="A36" s="10" t="s">
        <v>48</v>
      </c>
    </row>
    <row r="37" spans="1:1" x14ac:dyDescent="0.25">
      <c r="A37" s="10" t="s">
        <v>56</v>
      </c>
    </row>
    <row r="38" spans="1:1" x14ac:dyDescent="0.25">
      <c r="A38" s="10" t="s">
        <v>57</v>
      </c>
    </row>
    <row r="39" spans="1:1" x14ac:dyDescent="0.25">
      <c r="A39" s="10" t="s">
        <v>61</v>
      </c>
    </row>
    <row r="40" spans="1:1" x14ac:dyDescent="0.25">
      <c r="A40" s="10" t="s">
        <v>52</v>
      </c>
    </row>
    <row r="41" spans="1:1" ht="15.75" x14ac:dyDescent="0.25">
      <c r="A41" s="12" t="s">
        <v>62</v>
      </c>
    </row>
    <row r="42" spans="1:1" x14ac:dyDescent="0.25">
      <c r="A42" s="13" t="s">
        <v>63</v>
      </c>
    </row>
    <row r="43" spans="1:1" x14ac:dyDescent="0.25">
      <c r="A43" s="14" t="s">
        <v>64</v>
      </c>
    </row>
    <row r="44" spans="1:1" x14ac:dyDescent="0.25">
      <c r="A44" s="15"/>
    </row>
    <row r="45" spans="1:1" x14ac:dyDescent="0.25">
      <c r="A45" s="16" t="s">
        <v>45</v>
      </c>
    </row>
    <row r="46" spans="1:1" x14ac:dyDescent="0.25">
      <c r="A46" s="10" t="s">
        <v>65</v>
      </c>
    </row>
    <row r="47" spans="1:1" x14ac:dyDescent="0.25">
      <c r="A47" s="10" t="s">
        <v>47</v>
      </c>
    </row>
    <row r="48" spans="1:1" x14ac:dyDescent="0.25">
      <c r="A48" s="10" t="s">
        <v>66</v>
      </c>
    </row>
    <row r="49" spans="1:1" x14ac:dyDescent="0.25">
      <c r="A49" s="10" t="s">
        <v>52</v>
      </c>
    </row>
    <row r="50" spans="1:1" x14ac:dyDescent="0.25">
      <c r="A50" s="13" t="s">
        <v>67</v>
      </c>
    </row>
    <row r="51" spans="1:1" x14ac:dyDescent="0.25">
      <c r="A51" s="14" t="s">
        <v>68</v>
      </c>
    </row>
    <row r="52" spans="1:1" x14ac:dyDescent="0.25">
      <c r="A52" s="15"/>
    </row>
    <row r="53" spans="1:1" x14ac:dyDescent="0.25">
      <c r="A53" s="16" t="s">
        <v>45</v>
      </c>
    </row>
    <row r="54" spans="1:1" x14ac:dyDescent="0.25">
      <c r="A54" s="10" t="s">
        <v>69</v>
      </c>
    </row>
    <row r="55" spans="1:1" x14ac:dyDescent="0.25">
      <c r="A55" s="10" t="s">
        <v>47</v>
      </c>
    </row>
    <row r="56" spans="1:1" x14ac:dyDescent="0.25">
      <c r="A56" s="10" t="s">
        <v>70</v>
      </c>
    </row>
    <row r="57" spans="1:1" x14ac:dyDescent="0.25">
      <c r="A57" s="10" t="s">
        <v>71</v>
      </c>
    </row>
    <row r="58" spans="1:1" x14ac:dyDescent="0.25">
      <c r="A58" s="13" t="s">
        <v>72</v>
      </c>
    </row>
    <row r="59" spans="1:1" x14ac:dyDescent="0.25">
      <c r="A59" s="14" t="s">
        <v>73</v>
      </c>
    </row>
    <row r="60" spans="1:1" x14ac:dyDescent="0.25">
      <c r="A60" s="15"/>
    </row>
    <row r="61" spans="1:1" x14ac:dyDescent="0.25">
      <c r="A61" s="16" t="s">
        <v>45</v>
      </c>
    </row>
    <row r="62" spans="1:1" x14ac:dyDescent="0.25">
      <c r="A62" s="10" t="s">
        <v>74</v>
      </c>
    </row>
    <row r="63" spans="1:1" x14ac:dyDescent="0.25">
      <c r="A63" s="10" t="s">
        <v>47</v>
      </c>
    </row>
    <row r="64" spans="1:1" x14ac:dyDescent="0.25">
      <c r="A64" s="10" t="s">
        <v>75</v>
      </c>
    </row>
    <row r="65" spans="1:1" x14ac:dyDescent="0.25">
      <c r="A65" s="10" t="s">
        <v>52</v>
      </c>
    </row>
    <row r="66" spans="1:1" ht="15.75" x14ac:dyDescent="0.25">
      <c r="A66" s="9" t="s">
        <v>76</v>
      </c>
    </row>
    <row r="67" spans="1:1" ht="85.5" x14ac:dyDescent="0.25">
      <c r="A67" s="10" t="s">
        <v>77</v>
      </c>
    </row>
    <row r="68" spans="1:1" x14ac:dyDescent="0.25">
      <c r="A68" s="13" t="s">
        <v>78</v>
      </c>
    </row>
    <row r="69" spans="1:1" x14ac:dyDescent="0.25">
      <c r="A69" s="14" t="s">
        <v>79</v>
      </c>
    </row>
    <row r="70" spans="1:1" x14ac:dyDescent="0.25">
      <c r="A70" s="15"/>
    </row>
    <row r="71" spans="1:1" x14ac:dyDescent="0.25">
      <c r="A71" s="16" t="s">
        <v>45</v>
      </c>
    </row>
    <row r="72" spans="1:1" x14ac:dyDescent="0.25">
      <c r="A72" s="10" t="s">
        <v>80</v>
      </c>
    </row>
    <row r="73" spans="1:1" x14ac:dyDescent="0.25">
      <c r="A73" s="10" t="s">
        <v>81</v>
      </c>
    </row>
    <row r="74" spans="1:1" x14ac:dyDescent="0.25">
      <c r="A74" s="10" t="s">
        <v>82</v>
      </c>
    </row>
    <row r="75" spans="1:1" x14ac:dyDescent="0.25">
      <c r="A75" s="10" t="s">
        <v>83</v>
      </c>
    </row>
    <row r="76" spans="1:1" x14ac:dyDescent="0.25">
      <c r="A76" s="13" t="s">
        <v>84</v>
      </c>
    </row>
    <row r="77" spans="1:1" x14ac:dyDescent="0.25">
      <c r="A77" s="14" t="s">
        <v>85</v>
      </c>
    </row>
    <row r="78" spans="1:1" x14ac:dyDescent="0.25">
      <c r="A78" s="15"/>
    </row>
    <row r="79" spans="1:1" x14ac:dyDescent="0.25">
      <c r="A79" s="16" t="s">
        <v>45</v>
      </c>
    </row>
    <row r="80" spans="1:1" x14ac:dyDescent="0.25">
      <c r="A80" s="10" t="s">
        <v>86</v>
      </c>
    </row>
    <row r="81" spans="1:1" x14ac:dyDescent="0.25">
      <c r="A81" s="10" t="s">
        <v>81</v>
      </c>
    </row>
    <row r="82" spans="1:1" x14ac:dyDescent="0.25">
      <c r="A82" s="10" t="s">
        <v>87</v>
      </c>
    </row>
    <row r="83" spans="1:1" x14ac:dyDescent="0.25">
      <c r="A83" s="10" t="s">
        <v>52</v>
      </c>
    </row>
    <row r="84" spans="1:1" x14ac:dyDescent="0.25">
      <c r="A84" s="13" t="s">
        <v>88</v>
      </c>
    </row>
    <row r="85" spans="1:1" x14ac:dyDescent="0.25">
      <c r="A85" s="14" t="s">
        <v>89</v>
      </c>
    </row>
    <row r="86" spans="1:1" x14ac:dyDescent="0.25">
      <c r="A86" s="15"/>
    </row>
    <row r="87" spans="1:1" x14ac:dyDescent="0.25">
      <c r="A87" s="16" t="s">
        <v>45</v>
      </c>
    </row>
    <row r="88" spans="1:1" x14ac:dyDescent="0.25">
      <c r="A88" s="10" t="s">
        <v>90</v>
      </c>
    </row>
    <row r="89" spans="1:1" x14ac:dyDescent="0.25">
      <c r="A89" s="10" t="s">
        <v>81</v>
      </c>
    </row>
    <row r="90" spans="1:1" x14ac:dyDescent="0.25">
      <c r="A90" s="10" t="s">
        <v>91</v>
      </c>
    </row>
    <row r="91" spans="1:1" x14ac:dyDescent="0.25">
      <c r="A91" s="10" t="s">
        <v>83</v>
      </c>
    </row>
    <row r="92" spans="1:1" x14ac:dyDescent="0.25">
      <c r="A92" s="13" t="s">
        <v>92</v>
      </c>
    </row>
    <row r="93" spans="1:1" x14ac:dyDescent="0.25">
      <c r="A93" s="14" t="s">
        <v>93</v>
      </c>
    </row>
    <row r="94" spans="1:1" x14ac:dyDescent="0.25">
      <c r="A94" s="15"/>
    </row>
    <row r="95" spans="1:1" x14ac:dyDescent="0.25">
      <c r="A95" s="16" t="s">
        <v>45</v>
      </c>
    </row>
    <row r="96" spans="1:1" x14ac:dyDescent="0.25">
      <c r="A96" s="10" t="s">
        <v>94</v>
      </c>
    </row>
    <row r="97" spans="1:1" x14ac:dyDescent="0.25">
      <c r="A97" s="10" t="s">
        <v>81</v>
      </c>
    </row>
    <row r="98" spans="1:1" x14ac:dyDescent="0.25">
      <c r="A98" s="10" t="s">
        <v>95</v>
      </c>
    </row>
    <row r="99" spans="1:1" x14ac:dyDescent="0.25">
      <c r="A99" s="10" t="s">
        <v>52</v>
      </c>
    </row>
    <row r="100" spans="1:1" x14ac:dyDescent="0.25">
      <c r="A100" s="13" t="s">
        <v>96</v>
      </c>
    </row>
    <row r="101" spans="1:1" x14ac:dyDescent="0.25">
      <c r="A101" s="14" t="s">
        <v>97</v>
      </c>
    </row>
    <row r="102" spans="1:1" x14ac:dyDescent="0.25">
      <c r="A102" s="15"/>
    </row>
    <row r="103" spans="1:1" x14ac:dyDescent="0.25">
      <c r="A103" s="16" t="s">
        <v>45</v>
      </c>
    </row>
    <row r="104" spans="1:1" x14ac:dyDescent="0.25">
      <c r="A104" s="10" t="s">
        <v>98</v>
      </c>
    </row>
    <row r="105" spans="1:1" x14ac:dyDescent="0.25">
      <c r="A105" s="10" t="s">
        <v>81</v>
      </c>
    </row>
    <row r="106" spans="1:1" x14ac:dyDescent="0.25">
      <c r="A106" s="10" t="s">
        <v>99</v>
      </c>
    </row>
    <row r="107" spans="1:1" x14ac:dyDescent="0.25">
      <c r="A107" s="10" t="s">
        <v>52</v>
      </c>
    </row>
    <row r="108" spans="1:1" x14ac:dyDescent="0.25">
      <c r="A108" s="13" t="s">
        <v>100</v>
      </c>
    </row>
    <row r="109" spans="1:1" x14ac:dyDescent="0.25">
      <c r="A109" s="14" t="s">
        <v>101</v>
      </c>
    </row>
    <row r="110" spans="1:1" x14ac:dyDescent="0.25">
      <c r="A110" s="15"/>
    </row>
    <row r="111" spans="1:1" x14ac:dyDescent="0.25">
      <c r="A111" s="16" t="s">
        <v>45</v>
      </c>
    </row>
    <row r="112" spans="1:1" x14ac:dyDescent="0.25">
      <c r="A112" s="10" t="s">
        <v>102</v>
      </c>
    </row>
    <row r="113" spans="1:1" x14ac:dyDescent="0.25">
      <c r="A113" s="10" t="s">
        <v>103</v>
      </c>
    </row>
    <row r="114" spans="1:1" x14ac:dyDescent="0.25">
      <c r="A114" s="10" t="s">
        <v>104</v>
      </c>
    </row>
    <row r="115" spans="1:1" x14ac:dyDescent="0.25">
      <c r="A115" s="10" t="s">
        <v>105</v>
      </c>
    </row>
    <row r="116" spans="1:1" x14ac:dyDescent="0.25">
      <c r="A116" s="10" t="s">
        <v>106</v>
      </c>
    </row>
    <row r="117" spans="1:1" x14ac:dyDescent="0.25">
      <c r="A117" s="13" t="s">
        <v>107</v>
      </c>
    </row>
    <row r="118" spans="1:1" x14ac:dyDescent="0.25">
      <c r="A118" s="14" t="s">
        <v>108</v>
      </c>
    </row>
    <row r="119" spans="1:1" x14ac:dyDescent="0.25">
      <c r="A119" s="15"/>
    </row>
    <row r="120" spans="1:1" x14ac:dyDescent="0.25">
      <c r="A120" s="16" t="s">
        <v>45</v>
      </c>
    </row>
    <row r="121" spans="1:1" x14ac:dyDescent="0.25">
      <c r="A121" s="10" t="s">
        <v>109</v>
      </c>
    </row>
    <row r="122" spans="1:1" x14ac:dyDescent="0.25">
      <c r="A122" s="10" t="s">
        <v>110</v>
      </c>
    </row>
    <row r="123" spans="1:1" x14ac:dyDescent="0.25">
      <c r="A123" s="10" t="s">
        <v>111</v>
      </c>
    </row>
    <row r="124" spans="1:1" x14ac:dyDescent="0.25">
      <c r="A124" s="10" t="s">
        <v>112</v>
      </c>
    </row>
    <row r="125" spans="1:1" x14ac:dyDescent="0.25">
      <c r="A125" s="10" t="s">
        <v>113</v>
      </c>
    </row>
    <row r="126" spans="1:1" ht="15.75" x14ac:dyDescent="0.25">
      <c r="A126" s="9" t="s">
        <v>114</v>
      </c>
    </row>
    <row r="127" spans="1:1" ht="28.5" x14ac:dyDescent="0.25">
      <c r="A127" s="10" t="s">
        <v>115</v>
      </c>
    </row>
    <row r="128" spans="1:1" x14ac:dyDescent="0.25">
      <c r="A128" s="10" t="s">
        <v>116</v>
      </c>
    </row>
    <row r="129" spans="1:1" x14ac:dyDescent="0.25">
      <c r="A129" s="10" t="s">
        <v>117</v>
      </c>
    </row>
    <row r="130" spans="1:1" x14ac:dyDescent="0.25">
      <c r="A130" s="10" t="s">
        <v>118</v>
      </c>
    </row>
    <row r="131" spans="1:1" x14ac:dyDescent="0.25">
      <c r="A131" s="10" t="s">
        <v>119</v>
      </c>
    </row>
    <row r="132" spans="1:1" x14ac:dyDescent="0.25">
      <c r="A132" s="10" t="s">
        <v>120</v>
      </c>
    </row>
    <row r="133" spans="1:1" x14ac:dyDescent="0.25">
      <c r="A133" s="10" t="s">
        <v>121</v>
      </c>
    </row>
    <row r="134" spans="1:1" ht="28.5" x14ac:dyDescent="0.25">
      <c r="A134" s="10" t="s">
        <v>122</v>
      </c>
    </row>
    <row r="135" spans="1:1" x14ac:dyDescent="0.25">
      <c r="A135" s="10" t="s">
        <v>123</v>
      </c>
    </row>
    <row r="136" spans="1:1" x14ac:dyDescent="0.25">
      <c r="A136" s="11"/>
    </row>
    <row r="137" spans="1:1" x14ac:dyDescent="0.25">
      <c r="A137" s="16" t="s">
        <v>124</v>
      </c>
    </row>
    <row r="138" spans="1:1" x14ac:dyDescent="0.25">
      <c r="A138" s="16" t="s">
        <v>125</v>
      </c>
    </row>
    <row r="139" spans="1:1" x14ac:dyDescent="0.25">
      <c r="A139" s="17" t="s">
        <v>126</v>
      </c>
    </row>
    <row r="140" spans="1:1" x14ac:dyDescent="0.25">
      <c r="A140" s="17" t="s">
        <v>127</v>
      </c>
    </row>
    <row r="141" spans="1:1" x14ac:dyDescent="0.25">
      <c r="A141" s="17" t="s">
        <v>128</v>
      </c>
    </row>
    <row r="142" spans="1:1" x14ac:dyDescent="0.25">
      <c r="A142" s="17" t="s">
        <v>129</v>
      </c>
    </row>
    <row r="143" spans="1:1" x14ac:dyDescent="0.25">
      <c r="A143" s="17" t="s">
        <v>130</v>
      </c>
    </row>
    <row r="144" spans="1:1" x14ac:dyDescent="0.25">
      <c r="A144" s="17" t="s">
        <v>131</v>
      </c>
    </row>
    <row r="145" spans="1:1" ht="15.75" x14ac:dyDescent="0.25">
      <c r="A145" s="12" t="s">
        <v>132</v>
      </c>
    </row>
    <row r="146" spans="1:1" ht="42.75" x14ac:dyDescent="0.25">
      <c r="A146" s="10" t="s">
        <v>133</v>
      </c>
    </row>
    <row r="147" spans="1:1" x14ac:dyDescent="0.25">
      <c r="A147" s="18" t="s">
        <v>134</v>
      </c>
    </row>
    <row r="148" spans="1:1" x14ac:dyDescent="0.25">
      <c r="A148" s="11"/>
    </row>
    <row r="149" spans="1:1" x14ac:dyDescent="0.25">
      <c r="A149" s="18" t="s">
        <v>135</v>
      </c>
    </row>
    <row r="150" spans="1:1" x14ac:dyDescent="0.25">
      <c r="A150" s="10" t="s">
        <v>136</v>
      </c>
    </row>
    <row r="151" spans="1:1" x14ac:dyDescent="0.25">
      <c r="A151" s="10" t="s">
        <v>137</v>
      </c>
    </row>
    <row r="152" spans="1:1" x14ac:dyDescent="0.25">
      <c r="A152" s="18" t="s">
        <v>138</v>
      </c>
    </row>
    <row r="153" spans="1:1" ht="42.75" x14ac:dyDescent="0.25">
      <c r="A153" s="10" t="s">
        <v>139</v>
      </c>
    </row>
    <row r="154" spans="1:1" x14ac:dyDescent="0.25">
      <c r="A154" s="19"/>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Numbers</vt:lpstr>
      <vt:lpstr>AR Notes</vt:lpstr>
      <vt:lpstr>Loan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bala bandla</dc:creator>
  <cp:lastModifiedBy>bala bandla</cp:lastModifiedBy>
  <dcterms:created xsi:type="dcterms:W3CDTF">2016-05-22T12:07:00Z</dcterms:created>
  <dcterms:modified xsi:type="dcterms:W3CDTF">2016-06-02T14:21:59Z</dcterms:modified>
</cp:coreProperties>
</file>