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"10/25/2015 08:12:59"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45621"/>
</workbook>
</file>

<file path=xl/calcChain.xml><?xml version="1.0" encoding="utf-8"?>
<calcChain xmlns="http://schemas.openxmlformats.org/spreadsheetml/2006/main">
  <c r="K7" i="1" l="1"/>
  <c r="K16" i="1" s="1"/>
  <c r="K9" i="1"/>
  <c r="K10" i="1"/>
  <c r="K11" i="1"/>
  <c r="K12" i="1"/>
  <c r="K13" i="1"/>
  <c r="K14" i="1"/>
  <c r="K15" i="1"/>
  <c r="I16" i="1"/>
  <c r="E17" i="1"/>
  <c r="E16" i="1"/>
  <c r="J16" i="1"/>
  <c r="D15" i="1"/>
  <c r="I15" i="1"/>
  <c r="J15" i="1" s="1"/>
  <c r="J14" i="1"/>
  <c r="I14" i="1"/>
  <c r="D14" i="1"/>
  <c r="J13" i="1"/>
  <c r="I13" i="1"/>
  <c r="D13" i="1"/>
  <c r="J12" i="1"/>
  <c r="I12" i="1"/>
  <c r="D12" i="1"/>
  <c r="J11" i="1"/>
  <c r="I11" i="1"/>
  <c r="D11" i="1"/>
  <c r="D10" i="1"/>
  <c r="D9" i="1"/>
  <c r="K8" i="1"/>
  <c r="D8" i="1"/>
  <c r="J8" i="1"/>
  <c r="I8" i="1"/>
  <c r="D7" i="1"/>
  <c r="J5" i="1"/>
  <c r="I5" i="1"/>
  <c r="D6" i="1"/>
  <c r="D5" i="1"/>
  <c r="D3" i="1"/>
  <c r="D4" i="1"/>
</calcChain>
</file>

<file path=xl/sharedStrings.xml><?xml version="1.0" encoding="utf-8"?>
<sst xmlns="http://schemas.openxmlformats.org/spreadsheetml/2006/main" count="27" uniqueCount="16">
  <si>
    <t>June</t>
  </si>
  <si>
    <t>total</t>
  </si>
  <si>
    <t>promoter</t>
  </si>
  <si>
    <t>in %</t>
  </si>
  <si>
    <t>September</t>
  </si>
  <si>
    <t>pledged</t>
  </si>
  <si>
    <t>December</t>
  </si>
  <si>
    <t>Collateral</t>
  </si>
  <si>
    <t>Loan</t>
  </si>
  <si>
    <t>INR</t>
  </si>
  <si>
    <t>INR CR</t>
  </si>
  <si>
    <t>Shares acquired</t>
  </si>
  <si>
    <t>-</t>
  </si>
  <si>
    <t>March</t>
  </si>
  <si>
    <t>Avg. Price</t>
  </si>
  <si>
    <t>assuming 2x collateral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</si>
</sst>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9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169" fontId="3" fillId="0" borderId="0" xfId="1" applyNumberFormat="1" applyFont="1" applyAlignment="1">
      <alignment horizontal="center"/>
    </xf>
    <xf numFmtId="0" fontId="0" fillId="0" borderId="0" xfId="0" applyFont="1"/>
    <xf numFmtId="0" fontId="2" fillId="0" borderId="0" xfId="0" applyFont="1" applyAlignment="1">
      <alignment horizontal="center"/>
    </xf>
    <xf numFmtId="10" fontId="3" fillId="0" borderId="0" xfId="2" applyNumberFormat="1" applyFont="1"/>
    <xf numFmtId="169" fontId="0" fillId="0" borderId="0" xfId="0" applyNumberFormat="1" applyAlignment="1">
      <alignment horizontal="center"/>
    </xf>
    <xf numFmtId="169" fontId="3" fillId="2" borderId="0" xfId="1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  <xf numFmtId="1" fontId="3" fillId="0" borderId="0" xfId="1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/>
    </xf>
    <xf numFmtId="9" fontId="3" fillId="0" borderId="0" xfId="2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tabSelected="1" workbookViewId="0">
      <selection activeCell="E21" sqref="E21"/>
    </sheetView>
  </sheetViews>
  <sheetFormatPr defaultRowHeight="15" x14ac:dyDescent="0.25"/>
  <cols>
    <col min="2" max="2" width="10.85546875" bestFit="1" customWidth="1"/>
    <col min="5" max="5" width="12.42578125" style="1" bestFit="1" customWidth="1"/>
    <col min="6" max="6" width="13.5703125" style="1" bestFit="1" customWidth="1"/>
    <col min="7" max="7" width="11" bestFit="1" customWidth="1"/>
    <col min="8" max="8" width="9.140625" style="1"/>
    <col min="10" max="10" width="20.7109375" bestFit="1" customWidth="1"/>
    <col min="11" max="11" width="15.28515625" style="1" bestFit="1" customWidth="1"/>
  </cols>
  <sheetData>
    <row r="1" spans="2:11" x14ac:dyDescent="0.25">
      <c r="H1" s="4" t="s">
        <v>9</v>
      </c>
      <c r="I1" s="4" t="s">
        <v>10</v>
      </c>
      <c r="J1" s="4" t="s">
        <v>10</v>
      </c>
      <c r="K1" s="4" t="s">
        <v>10</v>
      </c>
    </row>
    <row r="2" spans="2:11" x14ac:dyDescent="0.25">
      <c r="D2" s="4" t="s">
        <v>3</v>
      </c>
      <c r="E2" s="4" t="s">
        <v>2</v>
      </c>
      <c r="F2" s="4" t="s">
        <v>1</v>
      </c>
      <c r="G2" s="4" t="s">
        <v>5</v>
      </c>
      <c r="H2" s="4" t="s">
        <v>14</v>
      </c>
      <c r="I2" s="4" t="s">
        <v>7</v>
      </c>
      <c r="J2" s="4" t="s">
        <v>8</v>
      </c>
      <c r="K2" s="4" t="s">
        <v>11</v>
      </c>
    </row>
    <row r="3" spans="2:11" x14ac:dyDescent="0.25">
      <c r="B3" s="3" t="s">
        <v>0</v>
      </c>
      <c r="C3" s="3">
        <v>2012</v>
      </c>
      <c r="D3" s="5">
        <f>+E3/F3</f>
        <v>0.29597072780375183</v>
      </c>
      <c r="E3" s="2">
        <v>9978733</v>
      </c>
      <c r="F3" s="2">
        <v>33715270</v>
      </c>
      <c r="G3" s="3"/>
      <c r="H3" s="8"/>
      <c r="I3" s="9"/>
      <c r="J3" s="9"/>
      <c r="K3" s="8"/>
    </row>
    <row r="4" spans="2:11" x14ac:dyDescent="0.25">
      <c r="B4" s="3" t="s">
        <v>4</v>
      </c>
      <c r="C4" s="3">
        <v>2012</v>
      </c>
      <c r="D4" s="5">
        <f>+E4/F4</f>
        <v>0.29250048438719672</v>
      </c>
      <c r="E4" s="2">
        <v>9978733</v>
      </c>
      <c r="F4" s="2">
        <v>34115270</v>
      </c>
      <c r="H4" s="8"/>
      <c r="I4" s="9"/>
      <c r="J4" s="9"/>
      <c r="K4" s="8"/>
    </row>
    <row r="5" spans="2:11" x14ac:dyDescent="0.25">
      <c r="B5" s="3" t="s">
        <v>6</v>
      </c>
      <c r="C5" s="3">
        <v>2012</v>
      </c>
      <c r="D5" s="5">
        <f>+E5/F5</f>
        <v>0.27745469448720944</v>
      </c>
      <c r="E5" s="2">
        <v>9978733</v>
      </c>
      <c r="F5" s="2">
        <v>35965270</v>
      </c>
      <c r="G5" s="7">
        <v>1000000</v>
      </c>
      <c r="H5" s="10">
        <v>250</v>
      </c>
      <c r="I5" s="8">
        <f>+H5*G5/10000000</f>
        <v>25</v>
      </c>
      <c r="J5" s="8">
        <f>+I5/2</f>
        <v>12.5</v>
      </c>
      <c r="K5" s="8" t="s">
        <v>12</v>
      </c>
    </row>
    <row r="6" spans="2:11" x14ac:dyDescent="0.25">
      <c r="B6" s="3" t="s">
        <v>0</v>
      </c>
      <c r="C6" s="3">
        <v>2013</v>
      </c>
      <c r="D6" s="5">
        <f>+E6/F6</f>
        <v>0.27745469448720944</v>
      </c>
      <c r="E6" s="2">
        <v>9978733</v>
      </c>
      <c r="F6" s="2">
        <v>35965270</v>
      </c>
      <c r="G6" s="2">
        <v>1000000</v>
      </c>
      <c r="H6" s="8"/>
      <c r="I6" s="9"/>
      <c r="J6" s="9"/>
      <c r="K6" s="8"/>
    </row>
    <row r="7" spans="2:11" x14ac:dyDescent="0.25">
      <c r="B7" s="3" t="s">
        <v>4</v>
      </c>
      <c r="C7" s="3">
        <v>2013</v>
      </c>
      <c r="D7" s="5">
        <f>+E7/F7</f>
        <v>0.29271752597761097</v>
      </c>
      <c r="E7" s="7">
        <v>10747203</v>
      </c>
      <c r="F7" s="2">
        <v>36715270</v>
      </c>
      <c r="G7" s="2">
        <v>1000000</v>
      </c>
      <c r="H7" s="10">
        <v>250</v>
      </c>
      <c r="I7" s="9"/>
      <c r="J7" s="9"/>
      <c r="K7" s="8">
        <f>(E7-E6)*H7/10000000</f>
        <v>19.211749999999999</v>
      </c>
    </row>
    <row r="8" spans="2:11" x14ac:dyDescent="0.25">
      <c r="B8" s="3" t="s">
        <v>6</v>
      </c>
      <c r="C8" s="3">
        <v>2013</v>
      </c>
      <c r="D8" s="5">
        <f>+E8/F8</f>
        <v>0.30870940810368336</v>
      </c>
      <c r="E8" s="2">
        <v>11459037</v>
      </c>
      <c r="F8" s="2">
        <v>37119170</v>
      </c>
      <c r="G8" s="2">
        <v>2300000</v>
      </c>
      <c r="H8" s="10">
        <v>240</v>
      </c>
      <c r="I8" s="8">
        <f>+H8*G8/10000000-I5</f>
        <v>30.200000000000003</v>
      </c>
      <c r="J8" s="8">
        <f>+I8/2</f>
        <v>15.100000000000001</v>
      </c>
      <c r="K8" s="8">
        <f>(E8-E7)*H8/10000000</f>
        <v>17.084015999999998</v>
      </c>
    </row>
    <row r="9" spans="2:11" x14ac:dyDescent="0.25">
      <c r="B9" s="3" t="s">
        <v>13</v>
      </c>
      <c r="C9" s="3">
        <v>2014</v>
      </c>
      <c r="D9" s="5">
        <f>+E9/F9</f>
        <v>0.31201536612656366</v>
      </c>
      <c r="E9" s="2">
        <v>11597633</v>
      </c>
      <c r="F9" s="2">
        <v>37170070</v>
      </c>
      <c r="G9" s="2">
        <v>2300000</v>
      </c>
      <c r="H9" s="10">
        <v>240</v>
      </c>
      <c r="I9" s="9"/>
      <c r="J9" s="9"/>
      <c r="K9" s="8">
        <f t="shared" ref="K9:K15" si="0">(E9-E8)*H9/10000000</f>
        <v>3.3263039999999999</v>
      </c>
    </row>
    <row r="10" spans="2:11" x14ac:dyDescent="0.25">
      <c r="B10" s="3" t="s">
        <v>0</v>
      </c>
      <c r="C10" s="3">
        <v>2014</v>
      </c>
      <c r="D10" s="5">
        <f>+E10/F10</f>
        <v>0.32285835636816579</v>
      </c>
      <c r="E10" s="2">
        <v>12192833</v>
      </c>
      <c r="F10" s="2">
        <v>37765270</v>
      </c>
      <c r="G10" s="2">
        <v>2295000</v>
      </c>
      <c r="H10" s="8">
        <v>310</v>
      </c>
      <c r="I10" s="9"/>
      <c r="J10" s="9"/>
      <c r="K10" s="8">
        <f t="shared" si="0"/>
        <v>18.4512</v>
      </c>
    </row>
    <row r="11" spans="2:11" x14ac:dyDescent="0.25">
      <c r="B11" s="3" t="s">
        <v>4</v>
      </c>
      <c r="C11" s="3">
        <v>2014</v>
      </c>
      <c r="D11" s="5">
        <f>+E11/F11</f>
        <v>0.32428241609288111</v>
      </c>
      <c r="E11" s="7">
        <v>12246613</v>
      </c>
      <c r="F11" s="2">
        <v>37765270</v>
      </c>
      <c r="G11" s="7">
        <v>2695000</v>
      </c>
      <c r="H11" s="8">
        <v>420</v>
      </c>
      <c r="I11" s="8">
        <f>+(G11-G10)*H11/10000000</f>
        <v>16.8</v>
      </c>
      <c r="J11" s="8">
        <f>+I11/2</f>
        <v>8.4</v>
      </c>
      <c r="K11" s="8">
        <f t="shared" si="0"/>
        <v>2.2587600000000001</v>
      </c>
    </row>
    <row r="12" spans="2:11" x14ac:dyDescent="0.25">
      <c r="B12" s="3" t="s">
        <v>6</v>
      </c>
      <c r="C12" s="3">
        <v>2014</v>
      </c>
      <c r="D12" s="5">
        <f>+E12/F12</f>
        <v>0.28944465710395312</v>
      </c>
      <c r="E12" s="2">
        <v>12246613</v>
      </c>
      <c r="F12" s="2">
        <v>42310724</v>
      </c>
      <c r="G12" s="7">
        <v>12246613</v>
      </c>
      <c r="H12" s="8">
        <v>460</v>
      </c>
      <c r="I12" s="8">
        <f>+(G12-G11)*H12/10000000</f>
        <v>439.37419799999998</v>
      </c>
      <c r="J12" s="8">
        <f>+I12/2</f>
        <v>219.68709899999999</v>
      </c>
      <c r="K12" s="8">
        <f t="shared" si="0"/>
        <v>0</v>
      </c>
    </row>
    <row r="13" spans="2:11" x14ac:dyDescent="0.25">
      <c r="B13" s="3" t="s">
        <v>13</v>
      </c>
      <c r="C13" s="3">
        <v>2015</v>
      </c>
      <c r="D13" s="5">
        <f>+E13/F13</f>
        <v>0.29747370902941772</v>
      </c>
      <c r="E13" s="7">
        <v>12586328</v>
      </c>
      <c r="F13" s="2">
        <v>42310724</v>
      </c>
      <c r="G13" s="2">
        <v>3607000</v>
      </c>
      <c r="H13" s="8">
        <v>420</v>
      </c>
      <c r="I13" s="8">
        <f>+(G13-G12)*H13/10000000</f>
        <v>-362.86374599999999</v>
      </c>
      <c r="J13" s="8">
        <f>+I13/2</f>
        <v>-181.431873</v>
      </c>
      <c r="K13" s="8">
        <f t="shared" si="0"/>
        <v>14.26803</v>
      </c>
    </row>
    <row r="14" spans="2:11" x14ac:dyDescent="0.25">
      <c r="B14" s="3" t="s">
        <v>0</v>
      </c>
      <c r="C14" s="3">
        <v>2015</v>
      </c>
      <c r="D14" s="5">
        <f>+E14/F14</f>
        <v>0.29815299308043036</v>
      </c>
      <c r="E14" s="7">
        <v>12615069</v>
      </c>
      <c r="F14" s="2">
        <v>42310724</v>
      </c>
      <c r="G14" s="2">
        <v>3982000</v>
      </c>
      <c r="H14" s="8">
        <v>410</v>
      </c>
      <c r="I14" s="8">
        <f>+(G14-G13)*H14/10000000</f>
        <v>15.375</v>
      </c>
      <c r="J14" s="8">
        <f>+I14/2</f>
        <v>7.6875</v>
      </c>
      <c r="K14" s="8">
        <f t="shared" si="0"/>
        <v>1.1783809999999999</v>
      </c>
    </row>
    <row r="15" spans="2:11" x14ac:dyDescent="0.25">
      <c r="B15" s="3" t="s">
        <v>4</v>
      </c>
      <c r="C15" s="3">
        <v>2015</v>
      </c>
      <c r="D15" s="5">
        <f>+E15/F15</f>
        <v>0.29968924663165775</v>
      </c>
      <c r="E15" s="7">
        <v>12680069</v>
      </c>
      <c r="F15" s="2">
        <v>42310724</v>
      </c>
      <c r="G15" s="7">
        <v>5482000</v>
      </c>
      <c r="H15" s="8">
        <v>360</v>
      </c>
      <c r="I15" s="8">
        <f>+(G15-G14)*H15/10000000</f>
        <v>54</v>
      </c>
      <c r="J15" s="8">
        <f>+I15/2</f>
        <v>27</v>
      </c>
      <c r="K15" s="8">
        <f t="shared" si="0"/>
        <v>2.34</v>
      </c>
    </row>
    <row r="16" spans="2:11" x14ac:dyDescent="0.25">
      <c r="D16" s="2"/>
      <c r="E16" s="2">
        <f>+E15-E6</f>
        <v>2701336</v>
      </c>
      <c r="F16" s="13"/>
      <c r="G16" s="2"/>
      <c r="H16" s="8"/>
      <c r="I16" s="11">
        <f>SUM(I5:I15)</f>
        <v>217.88545199999999</v>
      </c>
      <c r="J16" s="11">
        <f>SUM(J5:J15)</f>
        <v>108.94272599999999</v>
      </c>
      <c r="K16" s="11">
        <f>SUM(K5:K15)</f>
        <v>78.118441000000004</v>
      </c>
    </row>
    <row r="17" spans="4:10" x14ac:dyDescent="0.25">
      <c r="D17" s="2"/>
      <c r="E17" s="8">
        <f>+E16*320/10000000</f>
        <v>86.442751999999999</v>
      </c>
      <c r="F17" s="2"/>
      <c r="G17" s="2"/>
      <c r="J17" s="12" t="s">
        <v>15</v>
      </c>
    </row>
    <row r="20" spans="4:10" x14ac:dyDescent="0.25">
      <c r="F20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Mubadala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2015-11-30T17:16:18Z</dcterms:created>
  <dcterms:modified xsi:type="dcterms:W3CDTF">2015-11-30T19:00:48Z</dcterms:modified>
</cp:coreProperties>
</file>