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F10" i="2" l="1"/>
  <c r="G10" i="2" s="1"/>
  <c r="H10" i="2" s="1"/>
  <c r="I10" i="2" s="1"/>
  <c r="E10" i="2"/>
  <c r="G9" i="2"/>
  <c r="H9" i="2" s="1"/>
  <c r="I9" i="2" s="1"/>
  <c r="E9" i="2"/>
  <c r="E8" i="2"/>
  <c r="F7" i="2"/>
  <c r="G7" i="2" s="1"/>
  <c r="H7" i="2" s="1"/>
  <c r="I7" i="2" s="1"/>
  <c r="E7" i="2"/>
  <c r="F6" i="2"/>
  <c r="G6" i="2" s="1"/>
  <c r="H6" i="2" s="1"/>
  <c r="I6" i="2" s="1"/>
  <c r="E6" i="2"/>
  <c r="G5" i="2"/>
  <c r="E5" i="2"/>
  <c r="F4" i="2"/>
  <c r="G4" i="2" s="1"/>
  <c r="H4" i="2" s="1"/>
  <c r="I4" i="2" s="1"/>
  <c r="E4" i="2"/>
  <c r="G3" i="2"/>
  <c r="F3" i="2"/>
  <c r="E3" i="2"/>
  <c r="E11" i="2" s="1"/>
  <c r="E23" i="1"/>
  <c r="E22" i="1"/>
  <c r="D22" i="1"/>
  <c r="E19" i="1"/>
  <c r="E17" i="1"/>
  <c r="E15" i="1"/>
  <c r="E14" i="1"/>
  <c r="E13" i="1"/>
  <c r="E12" i="1"/>
  <c r="E11" i="1"/>
  <c r="E9" i="1"/>
  <c r="E7" i="1"/>
  <c r="E5" i="1"/>
  <c r="H5" i="2" l="1"/>
  <c r="I5" i="2" s="1"/>
  <c r="F8" i="2"/>
  <c r="G8" i="2" s="1"/>
  <c r="H8" i="2" s="1"/>
  <c r="I8" i="2" s="1"/>
  <c r="E24" i="1"/>
  <c r="E12" i="2"/>
  <c r="H3" i="2"/>
  <c r="I3" i="2" s="1"/>
  <c r="E25" i="1"/>
  <c r="G11" i="2" l="1"/>
  <c r="G12" i="2" s="1"/>
  <c r="H11" i="2"/>
  <c r="I11" i="2" l="1"/>
  <c r="H12" i="2"/>
  <c r="I12" i="2" s="1"/>
  <c r="E26" i="1" l="1"/>
  <c r="E27" i="1" s="1"/>
  <c r="E28" i="1" s="1"/>
  <c r="E29" i="1" s="1"/>
  <c r="C37" i="1" l="1"/>
  <c r="C38" i="1" s="1"/>
</calcChain>
</file>

<file path=xl/sharedStrings.xml><?xml version="1.0" encoding="utf-8"?>
<sst xmlns="http://schemas.openxmlformats.org/spreadsheetml/2006/main" count="60" uniqueCount="38">
  <si>
    <t>Script</t>
  </si>
  <si>
    <t>Date</t>
  </si>
  <si>
    <t>Qty</t>
  </si>
  <si>
    <t>Cost</t>
  </si>
  <si>
    <t>Amount</t>
  </si>
  <si>
    <t>Amt</t>
  </si>
  <si>
    <t>Profit</t>
  </si>
  <si>
    <t>In %</t>
  </si>
  <si>
    <t>Deposit</t>
  </si>
  <si>
    <t>Deposits</t>
  </si>
  <si>
    <t>Cash</t>
  </si>
  <si>
    <t>Value @ CMP</t>
  </si>
  <si>
    <t>Total Value</t>
  </si>
  <si>
    <t>PURCHASE</t>
  </si>
  <si>
    <t xml:space="preserve">CURRENT </t>
  </si>
  <si>
    <t>TOTAL</t>
  </si>
  <si>
    <t>Investments - Withdrawals</t>
  </si>
  <si>
    <t>Rate</t>
  </si>
  <si>
    <t>Associated Stone Industries (Kotah) Ltd.</t>
  </si>
  <si>
    <t>Cupid</t>
  </si>
  <si>
    <t>Dynemic Products Ltd.</t>
  </si>
  <si>
    <t>Garware-Wall Ropes Ltd.</t>
  </si>
  <si>
    <t>Shilp Gravures Ltd.</t>
  </si>
  <si>
    <t>Sterling Tools Ltd.</t>
  </si>
  <si>
    <t>SRF Ltd.</t>
  </si>
  <si>
    <t>Zenith Fibres Ltd.</t>
  </si>
  <si>
    <t>Portfolio Return</t>
  </si>
  <si>
    <t>Withdrawal / CMV</t>
  </si>
  <si>
    <t>XIRR</t>
  </si>
  <si>
    <t>%</t>
  </si>
  <si>
    <t>C sold</t>
  </si>
  <si>
    <t>B sold</t>
  </si>
  <si>
    <t>A bought</t>
  </si>
  <si>
    <t>B bought</t>
  </si>
  <si>
    <t>C bought</t>
  </si>
  <si>
    <t>D bought</t>
  </si>
  <si>
    <t>E bought</t>
  </si>
  <si>
    <t>F bought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</si>
</sst>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09]d\-mmm\-yy;@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166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0" applyFont="1"/>
    <xf numFmtId="1" fontId="2" fillId="0" borderId="5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164" fontId="5" fillId="0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166" fontId="5" fillId="0" borderId="11" xfId="1" applyNumberFormat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164" fontId="5" fillId="0" borderId="15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166" fontId="5" fillId="0" borderId="1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164" fontId="5" fillId="0" borderId="19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horizontal="center" vertical="center"/>
    </xf>
    <xf numFmtId="3" fontId="5" fillId="0" borderId="20" xfId="1" applyNumberFormat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vertical="center"/>
    </xf>
    <xf numFmtId="164" fontId="2" fillId="0" borderId="23" xfId="1" applyNumberFormat="1" applyFont="1" applyFill="1" applyBorder="1" applyAlignment="1">
      <alignment vertical="center"/>
    </xf>
    <xf numFmtId="3" fontId="2" fillId="0" borderId="23" xfId="1" applyNumberFormat="1" applyFont="1" applyFill="1" applyBorder="1" applyAlignment="1">
      <alignment horizontal="center" vertical="center"/>
    </xf>
    <xf numFmtId="2" fontId="2" fillId="0" borderId="2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4" xfId="1" applyFont="1" applyFill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21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164" fontId="2" fillId="0" borderId="11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164" fontId="2" fillId="0" borderId="15" xfId="1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 vertical="center"/>
    </xf>
    <xf numFmtId="166" fontId="2" fillId="0" borderId="11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vertical="center"/>
    </xf>
    <xf numFmtId="164" fontId="5" fillId="0" borderId="12" xfId="1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4" fontId="5" fillId="0" borderId="16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2" fontId="2" fillId="0" borderId="4" xfId="1" applyNumberFormat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9" fontId="5" fillId="0" borderId="12" xfId="2" applyFont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9" fontId="5" fillId="0" borderId="16" xfId="2" applyFont="1" applyBorder="1" applyAlignment="1">
      <alignment horizontal="center" vertical="center"/>
    </xf>
    <xf numFmtId="165" fontId="5" fillId="0" borderId="18" xfId="1" applyNumberFormat="1" applyFont="1" applyFill="1" applyBorder="1" applyAlignment="1">
      <alignment horizontal="center" vertical="center"/>
    </xf>
    <xf numFmtId="9" fontId="5" fillId="0" borderId="20" xfId="2" applyFont="1" applyBorder="1" applyAlignment="1">
      <alignment horizontal="center" vertical="center"/>
    </xf>
    <xf numFmtId="3" fontId="2" fillId="0" borderId="25" xfId="1" applyNumberFormat="1" applyFont="1" applyFill="1" applyBorder="1" applyAlignment="1">
      <alignment horizontal="center" vertical="center"/>
    </xf>
    <xf numFmtId="3" fontId="2" fillId="0" borderId="22" xfId="1" applyNumberFormat="1" applyFont="1" applyFill="1" applyBorder="1" applyAlignment="1">
      <alignment horizontal="center" vertical="center"/>
    </xf>
    <xf numFmtId="9" fontId="2" fillId="0" borderId="24" xfId="2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3" fontId="3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9" fontId="3" fillId="0" borderId="24" xfId="2" applyFont="1" applyBorder="1" applyAlignment="1">
      <alignment horizontal="center" vertical="center"/>
    </xf>
    <xf numFmtId="3" fontId="5" fillId="0" borderId="0" xfId="0" applyNumberFormat="1" applyFont="1"/>
    <xf numFmtId="0" fontId="2" fillId="0" borderId="14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0" fontId="2" fillId="0" borderId="18" xfId="1" applyFont="1" applyFill="1" applyBorder="1" applyAlignment="1">
      <alignment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9" fontId="3" fillId="0" borderId="26" xfId="2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164" fontId="2" fillId="0" borderId="3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8" xfId="1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9" fontId="3" fillId="0" borderId="0" xfId="3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</cellXfs>
  <cellStyles count="4">
    <cellStyle name="Normal" xfId="0" builtinId="0"/>
    <cellStyle name="Normal 4" xfId="1"/>
    <cellStyle name="Percent" xfId="3" builtinId="5"/>
    <cellStyle name="Percent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D\Stock%20Li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D\RR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D\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"/>
      <sheetName val="Date-wise"/>
      <sheetName val="XIRR"/>
      <sheetName val="BRO"/>
      <sheetName val="Combined"/>
      <sheetName val="Return %"/>
      <sheetName val="Ganesh Pai PF"/>
      <sheetName val="GP Demat"/>
      <sheetName val="Expense"/>
      <sheetName val="Index return"/>
      <sheetName val="Business Plan"/>
      <sheetName val="Performance"/>
      <sheetName val="Equities are best"/>
      <sheetName val="House Hunt"/>
      <sheetName val="Sheet1"/>
      <sheetName val="Fees - Illustration"/>
      <sheetName val="Sheet2"/>
    </sheetNames>
    <sheetDataSet>
      <sheetData sheetId="0">
        <row r="3">
          <cell r="F3">
            <v>21.1</v>
          </cell>
        </row>
        <row r="9">
          <cell r="F9">
            <v>478.1</v>
          </cell>
        </row>
        <row r="95">
          <cell r="F95">
            <v>75.8</v>
          </cell>
        </row>
        <row r="101">
          <cell r="F101">
            <v>165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s"/>
      <sheetName val="Sheet1"/>
    </sheetNames>
    <sheetDataSet>
      <sheetData sheetId="0">
        <row r="4">
          <cell r="F4">
            <v>302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avesh"/>
      <sheetName val="ABC"/>
      <sheetName val="Dipti"/>
    </sheetNames>
    <sheetDataSet>
      <sheetData sheetId="0">
        <row r="8">
          <cell r="G8">
            <v>205172.5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="80" zoomScaleNormal="80" workbookViewId="0">
      <selection activeCell="D28" sqref="D28:E29"/>
    </sheetView>
  </sheetViews>
  <sheetFormatPr defaultColWidth="11.42578125" defaultRowHeight="14.25" x14ac:dyDescent="0.3"/>
  <cols>
    <col min="1" max="1" width="38.42578125" style="30" bestFit="1" customWidth="1"/>
    <col min="2" max="2" width="16.42578125" style="30" bestFit="1" customWidth="1"/>
    <col min="3" max="3" width="10.85546875" style="30" bestFit="1" customWidth="1"/>
    <col min="4" max="4" width="10.42578125" style="31" bestFit="1" customWidth="1"/>
    <col min="5" max="5" width="12.28515625" style="31" bestFit="1" customWidth="1"/>
    <col min="6" max="6" width="11.5703125" style="30" bestFit="1" customWidth="1"/>
    <col min="7" max="7" width="9.140625" style="10" customWidth="1"/>
    <col min="8" max="8" width="9.140625" style="32" customWidth="1"/>
    <col min="9" max="252" width="11.42578125" style="10"/>
    <col min="253" max="253" width="38.42578125" style="10" bestFit="1" customWidth="1"/>
    <col min="254" max="254" width="16.42578125" style="10" bestFit="1" customWidth="1"/>
    <col min="255" max="255" width="10.85546875" style="10" bestFit="1" customWidth="1"/>
    <col min="256" max="256" width="10.42578125" style="10" bestFit="1" customWidth="1"/>
    <col min="257" max="257" width="12.28515625" style="10" bestFit="1" customWidth="1"/>
    <col min="258" max="258" width="10.140625" style="10" bestFit="1" customWidth="1"/>
    <col min="259" max="260" width="14.42578125" style="10" bestFit="1" customWidth="1"/>
    <col min="261" max="261" width="9.28515625" style="10" bestFit="1" customWidth="1"/>
    <col min="262" max="262" width="11.5703125" style="10" bestFit="1" customWidth="1"/>
    <col min="263" max="264" width="9.140625" style="10" customWidth="1"/>
    <col min="265" max="508" width="11.42578125" style="10"/>
    <col min="509" max="509" width="38.42578125" style="10" bestFit="1" customWidth="1"/>
    <col min="510" max="510" width="16.42578125" style="10" bestFit="1" customWidth="1"/>
    <col min="511" max="511" width="10.85546875" style="10" bestFit="1" customWidth="1"/>
    <col min="512" max="512" width="10.42578125" style="10" bestFit="1" customWidth="1"/>
    <col min="513" max="513" width="12.28515625" style="10" bestFit="1" customWidth="1"/>
    <col min="514" max="514" width="10.140625" style="10" bestFit="1" customWidth="1"/>
    <col min="515" max="516" width="14.42578125" style="10" bestFit="1" customWidth="1"/>
    <col min="517" max="517" width="9.28515625" style="10" bestFit="1" customWidth="1"/>
    <col min="518" max="518" width="11.5703125" style="10" bestFit="1" customWidth="1"/>
    <col min="519" max="520" width="9.140625" style="10" customWidth="1"/>
    <col min="521" max="764" width="11.42578125" style="10"/>
    <col min="765" max="765" width="38.42578125" style="10" bestFit="1" customWidth="1"/>
    <col min="766" max="766" width="16.42578125" style="10" bestFit="1" customWidth="1"/>
    <col min="767" max="767" width="10.85546875" style="10" bestFit="1" customWidth="1"/>
    <col min="768" max="768" width="10.42578125" style="10" bestFit="1" customWidth="1"/>
    <col min="769" max="769" width="12.28515625" style="10" bestFit="1" customWidth="1"/>
    <col min="770" max="770" width="10.140625" style="10" bestFit="1" customWidth="1"/>
    <col min="771" max="772" width="14.42578125" style="10" bestFit="1" customWidth="1"/>
    <col min="773" max="773" width="9.28515625" style="10" bestFit="1" customWidth="1"/>
    <col min="774" max="774" width="11.5703125" style="10" bestFit="1" customWidth="1"/>
    <col min="775" max="776" width="9.140625" style="10" customWidth="1"/>
    <col min="777" max="1020" width="11.42578125" style="10"/>
    <col min="1021" max="1021" width="38.42578125" style="10" bestFit="1" customWidth="1"/>
    <col min="1022" max="1022" width="16.42578125" style="10" bestFit="1" customWidth="1"/>
    <col min="1023" max="1023" width="10.85546875" style="10" bestFit="1" customWidth="1"/>
    <col min="1024" max="1024" width="10.42578125" style="10" bestFit="1" customWidth="1"/>
    <col min="1025" max="1025" width="12.28515625" style="10" bestFit="1" customWidth="1"/>
    <col min="1026" max="1026" width="10.140625" style="10" bestFit="1" customWidth="1"/>
    <col min="1027" max="1028" width="14.42578125" style="10" bestFit="1" customWidth="1"/>
    <col min="1029" max="1029" width="9.28515625" style="10" bestFit="1" customWidth="1"/>
    <col min="1030" max="1030" width="11.5703125" style="10" bestFit="1" customWidth="1"/>
    <col min="1031" max="1032" width="9.140625" style="10" customWidth="1"/>
    <col min="1033" max="1276" width="11.42578125" style="10"/>
    <col min="1277" max="1277" width="38.42578125" style="10" bestFit="1" customWidth="1"/>
    <col min="1278" max="1278" width="16.42578125" style="10" bestFit="1" customWidth="1"/>
    <col min="1279" max="1279" width="10.85546875" style="10" bestFit="1" customWidth="1"/>
    <col min="1280" max="1280" width="10.42578125" style="10" bestFit="1" customWidth="1"/>
    <col min="1281" max="1281" width="12.28515625" style="10" bestFit="1" customWidth="1"/>
    <col min="1282" max="1282" width="10.140625" style="10" bestFit="1" customWidth="1"/>
    <col min="1283" max="1284" width="14.42578125" style="10" bestFit="1" customWidth="1"/>
    <col min="1285" max="1285" width="9.28515625" style="10" bestFit="1" customWidth="1"/>
    <col min="1286" max="1286" width="11.5703125" style="10" bestFit="1" customWidth="1"/>
    <col min="1287" max="1288" width="9.140625" style="10" customWidth="1"/>
    <col min="1289" max="1532" width="11.42578125" style="10"/>
    <col min="1533" max="1533" width="38.42578125" style="10" bestFit="1" customWidth="1"/>
    <col min="1534" max="1534" width="16.42578125" style="10" bestFit="1" customWidth="1"/>
    <col min="1535" max="1535" width="10.85546875" style="10" bestFit="1" customWidth="1"/>
    <col min="1536" max="1536" width="10.42578125" style="10" bestFit="1" customWidth="1"/>
    <col min="1537" max="1537" width="12.28515625" style="10" bestFit="1" customWidth="1"/>
    <col min="1538" max="1538" width="10.140625" style="10" bestFit="1" customWidth="1"/>
    <col min="1539" max="1540" width="14.42578125" style="10" bestFit="1" customWidth="1"/>
    <col min="1541" max="1541" width="9.28515625" style="10" bestFit="1" customWidth="1"/>
    <col min="1542" max="1542" width="11.5703125" style="10" bestFit="1" customWidth="1"/>
    <col min="1543" max="1544" width="9.140625" style="10" customWidth="1"/>
    <col min="1545" max="1788" width="11.42578125" style="10"/>
    <col min="1789" max="1789" width="38.42578125" style="10" bestFit="1" customWidth="1"/>
    <col min="1790" max="1790" width="16.42578125" style="10" bestFit="1" customWidth="1"/>
    <col min="1791" max="1791" width="10.85546875" style="10" bestFit="1" customWidth="1"/>
    <col min="1792" max="1792" width="10.42578125" style="10" bestFit="1" customWidth="1"/>
    <col min="1793" max="1793" width="12.28515625" style="10" bestFit="1" customWidth="1"/>
    <col min="1794" max="1794" width="10.140625" style="10" bestFit="1" customWidth="1"/>
    <col min="1795" max="1796" width="14.42578125" style="10" bestFit="1" customWidth="1"/>
    <col min="1797" max="1797" width="9.28515625" style="10" bestFit="1" customWidth="1"/>
    <col min="1798" max="1798" width="11.5703125" style="10" bestFit="1" customWidth="1"/>
    <col min="1799" max="1800" width="9.140625" style="10" customWidth="1"/>
    <col min="1801" max="2044" width="11.42578125" style="10"/>
    <col min="2045" max="2045" width="38.42578125" style="10" bestFit="1" customWidth="1"/>
    <col min="2046" max="2046" width="16.42578125" style="10" bestFit="1" customWidth="1"/>
    <col min="2047" max="2047" width="10.85546875" style="10" bestFit="1" customWidth="1"/>
    <col min="2048" max="2048" width="10.42578125" style="10" bestFit="1" customWidth="1"/>
    <col min="2049" max="2049" width="12.28515625" style="10" bestFit="1" customWidth="1"/>
    <col min="2050" max="2050" width="10.140625" style="10" bestFit="1" customWidth="1"/>
    <col min="2051" max="2052" width="14.42578125" style="10" bestFit="1" customWidth="1"/>
    <col min="2053" max="2053" width="9.28515625" style="10" bestFit="1" customWidth="1"/>
    <col min="2054" max="2054" width="11.5703125" style="10" bestFit="1" customWidth="1"/>
    <col min="2055" max="2056" width="9.140625" style="10" customWidth="1"/>
    <col min="2057" max="2300" width="11.42578125" style="10"/>
    <col min="2301" max="2301" width="38.42578125" style="10" bestFit="1" customWidth="1"/>
    <col min="2302" max="2302" width="16.42578125" style="10" bestFit="1" customWidth="1"/>
    <col min="2303" max="2303" width="10.85546875" style="10" bestFit="1" customWidth="1"/>
    <col min="2304" max="2304" width="10.42578125" style="10" bestFit="1" customWidth="1"/>
    <col min="2305" max="2305" width="12.28515625" style="10" bestFit="1" customWidth="1"/>
    <col min="2306" max="2306" width="10.140625" style="10" bestFit="1" customWidth="1"/>
    <col min="2307" max="2308" width="14.42578125" style="10" bestFit="1" customWidth="1"/>
    <col min="2309" max="2309" width="9.28515625" style="10" bestFit="1" customWidth="1"/>
    <col min="2310" max="2310" width="11.5703125" style="10" bestFit="1" customWidth="1"/>
    <col min="2311" max="2312" width="9.140625" style="10" customWidth="1"/>
    <col min="2313" max="2556" width="11.42578125" style="10"/>
    <col min="2557" max="2557" width="38.42578125" style="10" bestFit="1" customWidth="1"/>
    <col min="2558" max="2558" width="16.42578125" style="10" bestFit="1" customWidth="1"/>
    <col min="2559" max="2559" width="10.85546875" style="10" bestFit="1" customWidth="1"/>
    <col min="2560" max="2560" width="10.42578125" style="10" bestFit="1" customWidth="1"/>
    <col min="2561" max="2561" width="12.28515625" style="10" bestFit="1" customWidth="1"/>
    <col min="2562" max="2562" width="10.140625" style="10" bestFit="1" customWidth="1"/>
    <col min="2563" max="2564" width="14.42578125" style="10" bestFit="1" customWidth="1"/>
    <col min="2565" max="2565" width="9.28515625" style="10" bestFit="1" customWidth="1"/>
    <col min="2566" max="2566" width="11.5703125" style="10" bestFit="1" customWidth="1"/>
    <col min="2567" max="2568" width="9.140625" style="10" customWidth="1"/>
    <col min="2569" max="2812" width="11.42578125" style="10"/>
    <col min="2813" max="2813" width="38.42578125" style="10" bestFit="1" customWidth="1"/>
    <col min="2814" max="2814" width="16.42578125" style="10" bestFit="1" customWidth="1"/>
    <col min="2815" max="2815" width="10.85546875" style="10" bestFit="1" customWidth="1"/>
    <col min="2816" max="2816" width="10.42578125" style="10" bestFit="1" customWidth="1"/>
    <col min="2817" max="2817" width="12.28515625" style="10" bestFit="1" customWidth="1"/>
    <col min="2818" max="2818" width="10.140625" style="10" bestFit="1" customWidth="1"/>
    <col min="2819" max="2820" width="14.42578125" style="10" bestFit="1" customWidth="1"/>
    <col min="2821" max="2821" width="9.28515625" style="10" bestFit="1" customWidth="1"/>
    <col min="2822" max="2822" width="11.5703125" style="10" bestFit="1" customWidth="1"/>
    <col min="2823" max="2824" width="9.140625" style="10" customWidth="1"/>
    <col min="2825" max="3068" width="11.42578125" style="10"/>
    <col min="3069" max="3069" width="38.42578125" style="10" bestFit="1" customWidth="1"/>
    <col min="3070" max="3070" width="16.42578125" style="10" bestFit="1" customWidth="1"/>
    <col min="3071" max="3071" width="10.85546875" style="10" bestFit="1" customWidth="1"/>
    <col min="3072" max="3072" width="10.42578125" style="10" bestFit="1" customWidth="1"/>
    <col min="3073" max="3073" width="12.28515625" style="10" bestFit="1" customWidth="1"/>
    <col min="3074" max="3074" width="10.140625" style="10" bestFit="1" customWidth="1"/>
    <col min="3075" max="3076" width="14.42578125" style="10" bestFit="1" customWidth="1"/>
    <col min="3077" max="3077" width="9.28515625" style="10" bestFit="1" customWidth="1"/>
    <col min="3078" max="3078" width="11.5703125" style="10" bestFit="1" customWidth="1"/>
    <col min="3079" max="3080" width="9.140625" style="10" customWidth="1"/>
    <col min="3081" max="3324" width="11.42578125" style="10"/>
    <col min="3325" max="3325" width="38.42578125" style="10" bestFit="1" customWidth="1"/>
    <col min="3326" max="3326" width="16.42578125" style="10" bestFit="1" customWidth="1"/>
    <col min="3327" max="3327" width="10.85546875" style="10" bestFit="1" customWidth="1"/>
    <col min="3328" max="3328" width="10.42578125" style="10" bestFit="1" customWidth="1"/>
    <col min="3329" max="3329" width="12.28515625" style="10" bestFit="1" customWidth="1"/>
    <col min="3330" max="3330" width="10.140625" style="10" bestFit="1" customWidth="1"/>
    <col min="3331" max="3332" width="14.42578125" style="10" bestFit="1" customWidth="1"/>
    <col min="3333" max="3333" width="9.28515625" style="10" bestFit="1" customWidth="1"/>
    <col min="3334" max="3334" width="11.5703125" style="10" bestFit="1" customWidth="1"/>
    <col min="3335" max="3336" width="9.140625" style="10" customWidth="1"/>
    <col min="3337" max="3580" width="11.42578125" style="10"/>
    <col min="3581" max="3581" width="38.42578125" style="10" bestFit="1" customWidth="1"/>
    <col min="3582" max="3582" width="16.42578125" style="10" bestFit="1" customWidth="1"/>
    <col min="3583" max="3583" width="10.85546875" style="10" bestFit="1" customWidth="1"/>
    <col min="3584" max="3584" width="10.42578125" style="10" bestFit="1" customWidth="1"/>
    <col min="3585" max="3585" width="12.28515625" style="10" bestFit="1" customWidth="1"/>
    <col min="3586" max="3586" width="10.140625" style="10" bestFit="1" customWidth="1"/>
    <col min="3587" max="3588" width="14.42578125" style="10" bestFit="1" customWidth="1"/>
    <col min="3589" max="3589" width="9.28515625" style="10" bestFit="1" customWidth="1"/>
    <col min="3590" max="3590" width="11.5703125" style="10" bestFit="1" customWidth="1"/>
    <col min="3591" max="3592" width="9.140625" style="10" customWidth="1"/>
    <col min="3593" max="3836" width="11.42578125" style="10"/>
    <col min="3837" max="3837" width="38.42578125" style="10" bestFit="1" customWidth="1"/>
    <col min="3838" max="3838" width="16.42578125" style="10" bestFit="1" customWidth="1"/>
    <col min="3839" max="3839" width="10.85546875" style="10" bestFit="1" customWidth="1"/>
    <col min="3840" max="3840" width="10.42578125" style="10" bestFit="1" customWidth="1"/>
    <col min="3841" max="3841" width="12.28515625" style="10" bestFit="1" customWidth="1"/>
    <col min="3842" max="3842" width="10.140625" style="10" bestFit="1" customWidth="1"/>
    <col min="3843" max="3844" width="14.42578125" style="10" bestFit="1" customWidth="1"/>
    <col min="3845" max="3845" width="9.28515625" style="10" bestFit="1" customWidth="1"/>
    <col min="3846" max="3846" width="11.5703125" style="10" bestFit="1" customWidth="1"/>
    <col min="3847" max="3848" width="9.140625" style="10" customWidth="1"/>
    <col min="3849" max="4092" width="11.42578125" style="10"/>
    <col min="4093" max="4093" width="38.42578125" style="10" bestFit="1" customWidth="1"/>
    <col min="4094" max="4094" width="16.42578125" style="10" bestFit="1" customWidth="1"/>
    <col min="4095" max="4095" width="10.85546875" style="10" bestFit="1" customWidth="1"/>
    <col min="4096" max="4096" width="10.42578125" style="10" bestFit="1" customWidth="1"/>
    <col min="4097" max="4097" width="12.28515625" style="10" bestFit="1" customWidth="1"/>
    <col min="4098" max="4098" width="10.140625" style="10" bestFit="1" customWidth="1"/>
    <col min="4099" max="4100" width="14.42578125" style="10" bestFit="1" customWidth="1"/>
    <col min="4101" max="4101" width="9.28515625" style="10" bestFit="1" customWidth="1"/>
    <col min="4102" max="4102" width="11.5703125" style="10" bestFit="1" customWidth="1"/>
    <col min="4103" max="4104" width="9.140625" style="10" customWidth="1"/>
    <col min="4105" max="4348" width="11.42578125" style="10"/>
    <col min="4349" max="4349" width="38.42578125" style="10" bestFit="1" customWidth="1"/>
    <col min="4350" max="4350" width="16.42578125" style="10" bestFit="1" customWidth="1"/>
    <col min="4351" max="4351" width="10.85546875" style="10" bestFit="1" customWidth="1"/>
    <col min="4352" max="4352" width="10.42578125" style="10" bestFit="1" customWidth="1"/>
    <col min="4353" max="4353" width="12.28515625" style="10" bestFit="1" customWidth="1"/>
    <col min="4354" max="4354" width="10.140625" style="10" bestFit="1" customWidth="1"/>
    <col min="4355" max="4356" width="14.42578125" style="10" bestFit="1" customWidth="1"/>
    <col min="4357" max="4357" width="9.28515625" style="10" bestFit="1" customWidth="1"/>
    <col min="4358" max="4358" width="11.5703125" style="10" bestFit="1" customWidth="1"/>
    <col min="4359" max="4360" width="9.140625" style="10" customWidth="1"/>
    <col min="4361" max="4604" width="11.42578125" style="10"/>
    <col min="4605" max="4605" width="38.42578125" style="10" bestFit="1" customWidth="1"/>
    <col min="4606" max="4606" width="16.42578125" style="10" bestFit="1" customWidth="1"/>
    <col min="4607" max="4607" width="10.85546875" style="10" bestFit="1" customWidth="1"/>
    <col min="4608" max="4608" width="10.42578125" style="10" bestFit="1" customWidth="1"/>
    <col min="4609" max="4609" width="12.28515625" style="10" bestFit="1" customWidth="1"/>
    <col min="4610" max="4610" width="10.140625" style="10" bestFit="1" customWidth="1"/>
    <col min="4611" max="4612" width="14.42578125" style="10" bestFit="1" customWidth="1"/>
    <col min="4613" max="4613" width="9.28515625" style="10" bestFit="1" customWidth="1"/>
    <col min="4614" max="4614" width="11.5703125" style="10" bestFit="1" customWidth="1"/>
    <col min="4615" max="4616" width="9.140625" style="10" customWidth="1"/>
    <col min="4617" max="4860" width="11.42578125" style="10"/>
    <col min="4861" max="4861" width="38.42578125" style="10" bestFit="1" customWidth="1"/>
    <col min="4862" max="4862" width="16.42578125" style="10" bestFit="1" customWidth="1"/>
    <col min="4863" max="4863" width="10.85546875" style="10" bestFit="1" customWidth="1"/>
    <col min="4864" max="4864" width="10.42578125" style="10" bestFit="1" customWidth="1"/>
    <col min="4865" max="4865" width="12.28515625" style="10" bestFit="1" customWidth="1"/>
    <col min="4866" max="4866" width="10.140625" style="10" bestFit="1" customWidth="1"/>
    <col min="4867" max="4868" width="14.42578125" style="10" bestFit="1" customWidth="1"/>
    <col min="4869" max="4869" width="9.28515625" style="10" bestFit="1" customWidth="1"/>
    <col min="4870" max="4870" width="11.5703125" style="10" bestFit="1" customWidth="1"/>
    <col min="4871" max="4872" width="9.140625" style="10" customWidth="1"/>
    <col min="4873" max="5116" width="11.42578125" style="10"/>
    <col min="5117" max="5117" width="38.42578125" style="10" bestFit="1" customWidth="1"/>
    <col min="5118" max="5118" width="16.42578125" style="10" bestFit="1" customWidth="1"/>
    <col min="5119" max="5119" width="10.85546875" style="10" bestFit="1" customWidth="1"/>
    <col min="5120" max="5120" width="10.42578125" style="10" bestFit="1" customWidth="1"/>
    <col min="5121" max="5121" width="12.28515625" style="10" bestFit="1" customWidth="1"/>
    <col min="5122" max="5122" width="10.140625" style="10" bestFit="1" customWidth="1"/>
    <col min="5123" max="5124" width="14.42578125" style="10" bestFit="1" customWidth="1"/>
    <col min="5125" max="5125" width="9.28515625" style="10" bestFit="1" customWidth="1"/>
    <col min="5126" max="5126" width="11.5703125" style="10" bestFit="1" customWidth="1"/>
    <col min="5127" max="5128" width="9.140625" style="10" customWidth="1"/>
    <col min="5129" max="5372" width="11.42578125" style="10"/>
    <col min="5373" max="5373" width="38.42578125" style="10" bestFit="1" customWidth="1"/>
    <col min="5374" max="5374" width="16.42578125" style="10" bestFit="1" customWidth="1"/>
    <col min="5375" max="5375" width="10.85546875" style="10" bestFit="1" customWidth="1"/>
    <col min="5376" max="5376" width="10.42578125" style="10" bestFit="1" customWidth="1"/>
    <col min="5377" max="5377" width="12.28515625" style="10" bestFit="1" customWidth="1"/>
    <col min="5378" max="5378" width="10.140625" style="10" bestFit="1" customWidth="1"/>
    <col min="5379" max="5380" width="14.42578125" style="10" bestFit="1" customWidth="1"/>
    <col min="5381" max="5381" width="9.28515625" style="10" bestFit="1" customWidth="1"/>
    <col min="5382" max="5382" width="11.5703125" style="10" bestFit="1" customWidth="1"/>
    <col min="5383" max="5384" width="9.140625" style="10" customWidth="1"/>
    <col min="5385" max="5628" width="11.42578125" style="10"/>
    <col min="5629" max="5629" width="38.42578125" style="10" bestFit="1" customWidth="1"/>
    <col min="5630" max="5630" width="16.42578125" style="10" bestFit="1" customWidth="1"/>
    <col min="5631" max="5631" width="10.85546875" style="10" bestFit="1" customWidth="1"/>
    <col min="5632" max="5632" width="10.42578125" style="10" bestFit="1" customWidth="1"/>
    <col min="5633" max="5633" width="12.28515625" style="10" bestFit="1" customWidth="1"/>
    <col min="5634" max="5634" width="10.140625" style="10" bestFit="1" customWidth="1"/>
    <col min="5635" max="5636" width="14.42578125" style="10" bestFit="1" customWidth="1"/>
    <col min="5637" max="5637" width="9.28515625" style="10" bestFit="1" customWidth="1"/>
    <col min="5638" max="5638" width="11.5703125" style="10" bestFit="1" customWidth="1"/>
    <col min="5639" max="5640" width="9.140625" style="10" customWidth="1"/>
    <col min="5641" max="5884" width="11.42578125" style="10"/>
    <col min="5885" max="5885" width="38.42578125" style="10" bestFit="1" customWidth="1"/>
    <col min="5886" max="5886" width="16.42578125" style="10" bestFit="1" customWidth="1"/>
    <col min="5887" max="5887" width="10.85546875" style="10" bestFit="1" customWidth="1"/>
    <col min="5888" max="5888" width="10.42578125" style="10" bestFit="1" customWidth="1"/>
    <col min="5889" max="5889" width="12.28515625" style="10" bestFit="1" customWidth="1"/>
    <col min="5890" max="5890" width="10.140625" style="10" bestFit="1" customWidth="1"/>
    <col min="5891" max="5892" width="14.42578125" style="10" bestFit="1" customWidth="1"/>
    <col min="5893" max="5893" width="9.28515625" style="10" bestFit="1" customWidth="1"/>
    <col min="5894" max="5894" width="11.5703125" style="10" bestFit="1" customWidth="1"/>
    <col min="5895" max="5896" width="9.140625" style="10" customWidth="1"/>
    <col min="5897" max="6140" width="11.42578125" style="10"/>
    <col min="6141" max="6141" width="38.42578125" style="10" bestFit="1" customWidth="1"/>
    <col min="6142" max="6142" width="16.42578125" style="10" bestFit="1" customWidth="1"/>
    <col min="6143" max="6143" width="10.85546875" style="10" bestFit="1" customWidth="1"/>
    <col min="6144" max="6144" width="10.42578125" style="10" bestFit="1" customWidth="1"/>
    <col min="6145" max="6145" width="12.28515625" style="10" bestFit="1" customWidth="1"/>
    <col min="6146" max="6146" width="10.140625" style="10" bestFit="1" customWidth="1"/>
    <col min="6147" max="6148" width="14.42578125" style="10" bestFit="1" customWidth="1"/>
    <col min="6149" max="6149" width="9.28515625" style="10" bestFit="1" customWidth="1"/>
    <col min="6150" max="6150" width="11.5703125" style="10" bestFit="1" customWidth="1"/>
    <col min="6151" max="6152" width="9.140625" style="10" customWidth="1"/>
    <col min="6153" max="6396" width="11.42578125" style="10"/>
    <col min="6397" max="6397" width="38.42578125" style="10" bestFit="1" customWidth="1"/>
    <col min="6398" max="6398" width="16.42578125" style="10" bestFit="1" customWidth="1"/>
    <col min="6399" max="6399" width="10.85546875" style="10" bestFit="1" customWidth="1"/>
    <col min="6400" max="6400" width="10.42578125" style="10" bestFit="1" customWidth="1"/>
    <col min="6401" max="6401" width="12.28515625" style="10" bestFit="1" customWidth="1"/>
    <col min="6402" max="6402" width="10.140625" style="10" bestFit="1" customWidth="1"/>
    <col min="6403" max="6404" width="14.42578125" style="10" bestFit="1" customWidth="1"/>
    <col min="6405" max="6405" width="9.28515625" style="10" bestFit="1" customWidth="1"/>
    <col min="6406" max="6406" width="11.5703125" style="10" bestFit="1" customWidth="1"/>
    <col min="6407" max="6408" width="9.140625" style="10" customWidth="1"/>
    <col min="6409" max="6652" width="11.42578125" style="10"/>
    <col min="6653" max="6653" width="38.42578125" style="10" bestFit="1" customWidth="1"/>
    <col min="6654" max="6654" width="16.42578125" style="10" bestFit="1" customWidth="1"/>
    <col min="6655" max="6655" width="10.85546875" style="10" bestFit="1" customWidth="1"/>
    <col min="6656" max="6656" width="10.42578125" style="10" bestFit="1" customWidth="1"/>
    <col min="6657" max="6657" width="12.28515625" style="10" bestFit="1" customWidth="1"/>
    <col min="6658" max="6658" width="10.140625" style="10" bestFit="1" customWidth="1"/>
    <col min="6659" max="6660" width="14.42578125" style="10" bestFit="1" customWidth="1"/>
    <col min="6661" max="6661" width="9.28515625" style="10" bestFit="1" customWidth="1"/>
    <col min="6662" max="6662" width="11.5703125" style="10" bestFit="1" customWidth="1"/>
    <col min="6663" max="6664" width="9.140625" style="10" customWidth="1"/>
    <col min="6665" max="6908" width="11.42578125" style="10"/>
    <col min="6909" max="6909" width="38.42578125" style="10" bestFit="1" customWidth="1"/>
    <col min="6910" max="6910" width="16.42578125" style="10" bestFit="1" customWidth="1"/>
    <col min="6911" max="6911" width="10.85546875" style="10" bestFit="1" customWidth="1"/>
    <col min="6912" max="6912" width="10.42578125" style="10" bestFit="1" customWidth="1"/>
    <col min="6913" max="6913" width="12.28515625" style="10" bestFit="1" customWidth="1"/>
    <col min="6914" max="6914" width="10.140625" style="10" bestFit="1" customWidth="1"/>
    <col min="6915" max="6916" width="14.42578125" style="10" bestFit="1" customWidth="1"/>
    <col min="6917" max="6917" width="9.28515625" style="10" bestFit="1" customWidth="1"/>
    <col min="6918" max="6918" width="11.5703125" style="10" bestFit="1" customWidth="1"/>
    <col min="6919" max="6920" width="9.140625" style="10" customWidth="1"/>
    <col min="6921" max="7164" width="11.42578125" style="10"/>
    <col min="7165" max="7165" width="38.42578125" style="10" bestFit="1" customWidth="1"/>
    <col min="7166" max="7166" width="16.42578125" style="10" bestFit="1" customWidth="1"/>
    <col min="7167" max="7167" width="10.85546875" style="10" bestFit="1" customWidth="1"/>
    <col min="7168" max="7168" width="10.42578125" style="10" bestFit="1" customWidth="1"/>
    <col min="7169" max="7169" width="12.28515625" style="10" bestFit="1" customWidth="1"/>
    <col min="7170" max="7170" width="10.140625" style="10" bestFit="1" customWidth="1"/>
    <col min="7171" max="7172" width="14.42578125" style="10" bestFit="1" customWidth="1"/>
    <col min="7173" max="7173" width="9.28515625" style="10" bestFit="1" customWidth="1"/>
    <col min="7174" max="7174" width="11.5703125" style="10" bestFit="1" customWidth="1"/>
    <col min="7175" max="7176" width="9.140625" style="10" customWidth="1"/>
    <col min="7177" max="7420" width="11.42578125" style="10"/>
    <col min="7421" max="7421" width="38.42578125" style="10" bestFit="1" customWidth="1"/>
    <col min="7422" max="7422" width="16.42578125" style="10" bestFit="1" customWidth="1"/>
    <col min="7423" max="7423" width="10.85546875" style="10" bestFit="1" customWidth="1"/>
    <col min="7424" max="7424" width="10.42578125" style="10" bestFit="1" customWidth="1"/>
    <col min="7425" max="7425" width="12.28515625" style="10" bestFit="1" customWidth="1"/>
    <col min="7426" max="7426" width="10.140625" style="10" bestFit="1" customWidth="1"/>
    <col min="7427" max="7428" width="14.42578125" style="10" bestFit="1" customWidth="1"/>
    <col min="7429" max="7429" width="9.28515625" style="10" bestFit="1" customWidth="1"/>
    <col min="7430" max="7430" width="11.5703125" style="10" bestFit="1" customWidth="1"/>
    <col min="7431" max="7432" width="9.140625" style="10" customWidth="1"/>
    <col min="7433" max="7676" width="11.42578125" style="10"/>
    <col min="7677" max="7677" width="38.42578125" style="10" bestFit="1" customWidth="1"/>
    <col min="7678" max="7678" width="16.42578125" style="10" bestFit="1" customWidth="1"/>
    <col min="7679" max="7679" width="10.85546875" style="10" bestFit="1" customWidth="1"/>
    <col min="7680" max="7680" width="10.42578125" style="10" bestFit="1" customWidth="1"/>
    <col min="7681" max="7681" width="12.28515625" style="10" bestFit="1" customWidth="1"/>
    <col min="7682" max="7682" width="10.140625" style="10" bestFit="1" customWidth="1"/>
    <col min="7683" max="7684" width="14.42578125" style="10" bestFit="1" customWidth="1"/>
    <col min="7685" max="7685" width="9.28515625" style="10" bestFit="1" customWidth="1"/>
    <col min="7686" max="7686" width="11.5703125" style="10" bestFit="1" customWidth="1"/>
    <col min="7687" max="7688" width="9.140625" style="10" customWidth="1"/>
    <col min="7689" max="7932" width="11.42578125" style="10"/>
    <col min="7933" max="7933" width="38.42578125" style="10" bestFit="1" customWidth="1"/>
    <col min="7934" max="7934" width="16.42578125" style="10" bestFit="1" customWidth="1"/>
    <col min="7935" max="7935" width="10.85546875" style="10" bestFit="1" customWidth="1"/>
    <col min="7936" max="7936" width="10.42578125" style="10" bestFit="1" customWidth="1"/>
    <col min="7937" max="7937" width="12.28515625" style="10" bestFit="1" customWidth="1"/>
    <col min="7938" max="7938" width="10.140625" style="10" bestFit="1" customWidth="1"/>
    <col min="7939" max="7940" width="14.42578125" style="10" bestFit="1" customWidth="1"/>
    <col min="7941" max="7941" width="9.28515625" style="10" bestFit="1" customWidth="1"/>
    <col min="7942" max="7942" width="11.5703125" style="10" bestFit="1" customWidth="1"/>
    <col min="7943" max="7944" width="9.140625" style="10" customWidth="1"/>
    <col min="7945" max="8188" width="11.42578125" style="10"/>
    <col min="8189" max="8189" width="38.42578125" style="10" bestFit="1" customWidth="1"/>
    <col min="8190" max="8190" width="16.42578125" style="10" bestFit="1" customWidth="1"/>
    <col min="8191" max="8191" width="10.85546875" style="10" bestFit="1" customWidth="1"/>
    <col min="8192" max="8192" width="10.42578125" style="10" bestFit="1" customWidth="1"/>
    <col min="8193" max="8193" width="12.28515625" style="10" bestFit="1" customWidth="1"/>
    <col min="8194" max="8194" width="10.140625" style="10" bestFit="1" customWidth="1"/>
    <col min="8195" max="8196" width="14.42578125" style="10" bestFit="1" customWidth="1"/>
    <col min="8197" max="8197" width="9.28515625" style="10" bestFit="1" customWidth="1"/>
    <col min="8198" max="8198" width="11.5703125" style="10" bestFit="1" customWidth="1"/>
    <col min="8199" max="8200" width="9.140625" style="10" customWidth="1"/>
    <col min="8201" max="8444" width="11.42578125" style="10"/>
    <col min="8445" max="8445" width="38.42578125" style="10" bestFit="1" customWidth="1"/>
    <col min="8446" max="8446" width="16.42578125" style="10" bestFit="1" customWidth="1"/>
    <col min="8447" max="8447" width="10.85546875" style="10" bestFit="1" customWidth="1"/>
    <col min="8448" max="8448" width="10.42578125" style="10" bestFit="1" customWidth="1"/>
    <col min="8449" max="8449" width="12.28515625" style="10" bestFit="1" customWidth="1"/>
    <col min="8450" max="8450" width="10.140625" style="10" bestFit="1" customWidth="1"/>
    <col min="8451" max="8452" width="14.42578125" style="10" bestFit="1" customWidth="1"/>
    <col min="8453" max="8453" width="9.28515625" style="10" bestFit="1" customWidth="1"/>
    <col min="8454" max="8454" width="11.5703125" style="10" bestFit="1" customWidth="1"/>
    <col min="8455" max="8456" width="9.140625" style="10" customWidth="1"/>
    <col min="8457" max="8700" width="11.42578125" style="10"/>
    <col min="8701" max="8701" width="38.42578125" style="10" bestFit="1" customWidth="1"/>
    <col min="8702" max="8702" width="16.42578125" style="10" bestFit="1" customWidth="1"/>
    <col min="8703" max="8703" width="10.85546875" style="10" bestFit="1" customWidth="1"/>
    <col min="8704" max="8704" width="10.42578125" style="10" bestFit="1" customWidth="1"/>
    <col min="8705" max="8705" width="12.28515625" style="10" bestFit="1" customWidth="1"/>
    <col min="8706" max="8706" width="10.140625" style="10" bestFit="1" customWidth="1"/>
    <col min="8707" max="8708" width="14.42578125" style="10" bestFit="1" customWidth="1"/>
    <col min="8709" max="8709" width="9.28515625" style="10" bestFit="1" customWidth="1"/>
    <col min="8710" max="8710" width="11.5703125" style="10" bestFit="1" customWidth="1"/>
    <col min="8711" max="8712" width="9.140625" style="10" customWidth="1"/>
    <col min="8713" max="8956" width="11.42578125" style="10"/>
    <col min="8957" max="8957" width="38.42578125" style="10" bestFit="1" customWidth="1"/>
    <col min="8958" max="8958" width="16.42578125" style="10" bestFit="1" customWidth="1"/>
    <col min="8959" max="8959" width="10.85546875" style="10" bestFit="1" customWidth="1"/>
    <col min="8960" max="8960" width="10.42578125" style="10" bestFit="1" customWidth="1"/>
    <col min="8961" max="8961" width="12.28515625" style="10" bestFit="1" customWidth="1"/>
    <col min="8962" max="8962" width="10.140625" style="10" bestFit="1" customWidth="1"/>
    <col min="8963" max="8964" width="14.42578125" style="10" bestFit="1" customWidth="1"/>
    <col min="8965" max="8965" width="9.28515625" style="10" bestFit="1" customWidth="1"/>
    <col min="8966" max="8966" width="11.5703125" style="10" bestFit="1" customWidth="1"/>
    <col min="8967" max="8968" width="9.140625" style="10" customWidth="1"/>
    <col min="8969" max="9212" width="11.42578125" style="10"/>
    <col min="9213" max="9213" width="38.42578125" style="10" bestFit="1" customWidth="1"/>
    <col min="9214" max="9214" width="16.42578125" style="10" bestFit="1" customWidth="1"/>
    <col min="9215" max="9215" width="10.85546875" style="10" bestFit="1" customWidth="1"/>
    <col min="9216" max="9216" width="10.42578125" style="10" bestFit="1" customWidth="1"/>
    <col min="9217" max="9217" width="12.28515625" style="10" bestFit="1" customWidth="1"/>
    <col min="9218" max="9218" width="10.140625" style="10" bestFit="1" customWidth="1"/>
    <col min="9219" max="9220" width="14.42578125" style="10" bestFit="1" customWidth="1"/>
    <col min="9221" max="9221" width="9.28515625" style="10" bestFit="1" customWidth="1"/>
    <col min="9222" max="9222" width="11.5703125" style="10" bestFit="1" customWidth="1"/>
    <col min="9223" max="9224" width="9.140625" style="10" customWidth="1"/>
    <col min="9225" max="9468" width="11.42578125" style="10"/>
    <col min="9469" max="9469" width="38.42578125" style="10" bestFit="1" customWidth="1"/>
    <col min="9470" max="9470" width="16.42578125" style="10" bestFit="1" customWidth="1"/>
    <col min="9471" max="9471" width="10.85546875" style="10" bestFit="1" customWidth="1"/>
    <col min="9472" max="9472" width="10.42578125" style="10" bestFit="1" customWidth="1"/>
    <col min="9473" max="9473" width="12.28515625" style="10" bestFit="1" customWidth="1"/>
    <col min="9474" max="9474" width="10.140625" style="10" bestFit="1" customWidth="1"/>
    <col min="9475" max="9476" width="14.42578125" style="10" bestFit="1" customWidth="1"/>
    <col min="9477" max="9477" width="9.28515625" style="10" bestFit="1" customWidth="1"/>
    <col min="9478" max="9478" width="11.5703125" style="10" bestFit="1" customWidth="1"/>
    <col min="9479" max="9480" width="9.140625" style="10" customWidth="1"/>
    <col min="9481" max="9724" width="11.42578125" style="10"/>
    <col min="9725" max="9725" width="38.42578125" style="10" bestFit="1" customWidth="1"/>
    <col min="9726" max="9726" width="16.42578125" style="10" bestFit="1" customWidth="1"/>
    <col min="9727" max="9727" width="10.85546875" style="10" bestFit="1" customWidth="1"/>
    <col min="9728" max="9728" width="10.42578125" style="10" bestFit="1" customWidth="1"/>
    <col min="9729" max="9729" width="12.28515625" style="10" bestFit="1" customWidth="1"/>
    <col min="9730" max="9730" width="10.140625" style="10" bestFit="1" customWidth="1"/>
    <col min="9731" max="9732" width="14.42578125" style="10" bestFit="1" customWidth="1"/>
    <col min="9733" max="9733" width="9.28515625" style="10" bestFit="1" customWidth="1"/>
    <col min="9734" max="9734" width="11.5703125" style="10" bestFit="1" customWidth="1"/>
    <col min="9735" max="9736" width="9.140625" style="10" customWidth="1"/>
    <col min="9737" max="9980" width="11.42578125" style="10"/>
    <col min="9981" max="9981" width="38.42578125" style="10" bestFit="1" customWidth="1"/>
    <col min="9982" max="9982" width="16.42578125" style="10" bestFit="1" customWidth="1"/>
    <col min="9983" max="9983" width="10.85546875" style="10" bestFit="1" customWidth="1"/>
    <col min="9984" max="9984" width="10.42578125" style="10" bestFit="1" customWidth="1"/>
    <col min="9985" max="9985" width="12.28515625" style="10" bestFit="1" customWidth="1"/>
    <col min="9986" max="9986" width="10.140625" style="10" bestFit="1" customWidth="1"/>
    <col min="9987" max="9988" width="14.42578125" style="10" bestFit="1" customWidth="1"/>
    <col min="9989" max="9989" width="9.28515625" style="10" bestFit="1" customWidth="1"/>
    <col min="9990" max="9990" width="11.5703125" style="10" bestFit="1" customWidth="1"/>
    <col min="9991" max="9992" width="9.140625" style="10" customWidth="1"/>
    <col min="9993" max="10236" width="11.42578125" style="10"/>
    <col min="10237" max="10237" width="38.42578125" style="10" bestFit="1" customWidth="1"/>
    <col min="10238" max="10238" width="16.42578125" style="10" bestFit="1" customWidth="1"/>
    <col min="10239" max="10239" width="10.85546875" style="10" bestFit="1" customWidth="1"/>
    <col min="10240" max="10240" width="10.42578125" style="10" bestFit="1" customWidth="1"/>
    <col min="10241" max="10241" width="12.28515625" style="10" bestFit="1" customWidth="1"/>
    <col min="10242" max="10242" width="10.140625" style="10" bestFit="1" customWidth="1"/>
    <col min="10243" max="10244" width="14.42578125" style="10" bestFit="1" customWidth="1"/>
    <col min="10245" max="10245" width="9.28515625" style="10" bestFit="1" customWidth="1"/>
    <col min="10246" max="10246" width="11.5703125" style="10" bestFit="1" customWidth="1"/>
    <col min="10247" max="10248" width="9.140625" style="10" customWidth="1"/>
    <col min="10249" max="10492" width="11.42578125" style="10"/>
    <col min="10493" max="10493" width="38.42578125" style="10" bestFit="1" customWidth="1"/>
    <col min="10494" max="10494" width="16.42578125" style="10" bestFit="1" customWidth="1"/>
    <col min="10495" max="10495" width="10.85546875" style="10" bestFit="1" customWidth="1"/>
    <col min="10496" max="10496" width="10.42578125" style="10" bestFit="1" customWidth="1"/>
    <col min="10497" max="10497" width="12.28515625" style="10" bestFit="1" customWidth="1"/>
    <col min="10498" max="10498" width="10.140625" style="10" bestFit="1" customWidth="1"/>
    <col min="10499" max="10500" width="14.42578125" style="10" bestFit="1" customWidth="1"/>
    <col min="10501" max="10501" width="9.28515625" style="10" bestFit="1" customWidth="1"/>
    <col min="10502" max="10502" width="11.5703125" style="10" bestFit="1" customWidth="1"/>
    <col min="10503" max="10504" width="9.140625" style="10" customWidth="1"/>
    <col min="10505" max="10748" width="11.42578125" style="10"/>
    <col min="10749" max="10749" width="38.42578125" style="10" bestFit="1" customWidth="1"/>
    <col min="10750" max="10750" width="16.42578125" style="10" bestFit="1" customWidth="1"/>
    <col min="10751" max="10751" width="10.85546875" style="10" bestFit="1" customWidth="1"/>
    <col min="10752" max="10752" width="10.42578125" style="10" bestFit="1" customWidth="1"/>
    <col min="10753" max="10753" width="12.28515625" style="10" bestFit="1" customWidth="1"/>
    <col min="10754" max="10754" width="10.140625" style="10" bestFit="1" customWidth="1"/>
    <col min="10755" max="10756" width="14.42578125" style="10" bestFit="1" customWidth="1"/>
    <col min="10757" max="10757" width="9.28515625" style="10" bestFit="1" customWidth="1"/>
    <col min="10758" max="10758" width="11.5703125" style="10" bestFit="1" customWidth="1"/>
    <col min="10759" max="10760" width="9.140625" style="10" customWidth="1"/>
    <col min="10761" max="11004" width="11.42578125" style="10"/>
    <col min="11005" max="11005" width="38.42578125" style="10" bestFit="1" customWidth="1"/>
    <col min="11006" max="11006" width="16.42578125" style="10" bestFit="1" customWidth="1"/>
    <col min="11007" max="11007" width="10.85546875" style="10" bestFit="1" customWidth="1"/>
    <col min="11008" max="11008" width="10.42578125" style="10" bestFit="1" customWidth="1"/>
    <col min="11009" max="11009" width="12.28515625" style="10" bestFit="1" customWidth="1"/>
    <col min="11010" max="11010" width="10.140625" style="10" bestFit="1" customWidth="1"/>
    <col min="11011" max="11012" width="14.42578125" style="10" bestFit="1" customWidth="1"/>
    <col min="11013" max="11013" width="9.28515625" style="10" bestFit="1" customWidth="1"/>
    <col min="11014" max="11014" width="11.5703125" style="10" bestFit="1" customWidth="1"/>
    <col min="11015" max="11016" width="9.140625" style="10" customWidth="1"/>
    <col min="11017" max="11260" width="11.42578125" style="10"/>
    <col min="11261" max="11261" width="38.42578125" style="10" bestFit="1" customWidth="1"/>
    <col min="11262" max="11262" width="16.42578125" style="10" bestFit="1" customWidth="1"/>
    <col min="11263" max="11263" width="10.85546875" style="10" bestFit="1" customWidth="1"/>
    <col min="11264" max="11264" width="10.42578125" style="10" bestFit="1" customWidth="1"/>
    <col min="11265" max="11265" width="12.28515625" style="10" bestFit="1" customWidth="1"/>
    <col min="11266" max="11266" width="10.140625" style="10" bestFit="1" customWidth="1"/>
    <col min="11267" max="11268" width="14.42578125" style="10" bestFit="1" customWidth="1"/>
    <col min="11269" max="11269" width="9.28515625" style="10" bestFit="1" customWidth="1"/>
    <col min="11270" max="11270" width="11.5703125" style="10" bestFit="1" customWidth="1"/>
    <col min="11271" max="11272" width="9.140625" style="10" customWidth="1"/>
    <col min="11273" max="11516" width="11.42578125" style="10"/>
    <col min="11517" max="11517" width="38.42578125" style="10" bestFit="1" customWidth="1"/>
    <col min="11518" max="11518" width="16.42578125" style="10" bestFit="1" customWidth="1"/>
    <col min="11519" max="11519" width="10.85546875" style="10" bestFit="1" customWidth="1"/>
    <col min="11520" max="11520" width="10.42578125" style="10" bestFit="1" customWidth="1"/>
    <col min="11521" max="11521" width="12.28515625" style="10" bestFit="1" customWidth="1"/>
    <col min="11522" max="11522" width="10.140625" style="10" bestFit="1" customWidth="1"/>
    <col min="11523" max="11524" width="14.42578125" style="10" bestFit="1" customWidth="1"/>
    <col min="11525" max="11525" width="9.28515625" style="10" bestFit="1" customWidth="1"/>
    <col min="11526" max="11526" width="11.5703125" style="10" bestFit="1" customWidth="1"/>
    <col min="11527" max="11528" width="9.140625" style="10" customWidth="1"/>
    <col min="11529" max="11772" width="11.42578125" style="10"/>
    <col min="11773" max="11773" width="38.42578125" style="10" bestFit="1" customWidth="1"/>
    <col min="11774" max="11774" width="16.42578125" style="10" bestFit="1" customWidth="1"/>
    <col min="11775" max="11775" width="10.85546875" style="10" bestFit="1" customWidth="1"/>
    <col min="11776" max="11776" width="10.42578125" style="10" bestFit="1" customWidth="1"/>
    <col min="11777" max="11777" width="12.28515625" style="10" bestFit="1" customWidth="1"/>
    <col min="11778" max="11778" width="10.140625" style="10" bestFit="1" customWidth="1"/>
    <col min="11779" max="11780" width="14.42578125" style="10" bestFit="1" customWidth="1"/>
    <col min="11781" max="11781" width="9.28515625" style="10" bestFit="1" customWidth="1"/>
    <col min="11782" max="11782" width="11.5703125" style="10" bestFit="1" customWidth="1"/>
    <col min="11783" max="11784" width="9.140625" style="10" customWidth="1"/>
    <col min="11785" max="12028" width="11.42578125" style="10"/>
    <col min="12029" max="12029" width="38.42578125" style="10" bestFit="1" customWidth="1"/>
    <col min="12030" max="12030" width="16.42578125" style="10" bestFit="1" customWidth="1"/>
    <col min="12031" max="12031" width="10.85546875" style="10" bestFit="1" customWidth="1"/>
    <col min="12032" max="12032" width="10.42578125" style="10" bestFit="1" customWidth="1"/>
    <col min="12033" max="12033" width="12.28515625" style="10" bestFit="1" customWidth="1"/>
    <col min="12034" max="12034" width="10.140625" style="10" bestFit="1" customWidth="1"/>
    <col min="12035" max="12036" width="14.42578125" style="10" bestFit="1" customWidth="1"/>
    <col min="12037" max="12037" width="9.28515625" style="10" bestFit="1" customWidth="1"/>
    <col min="12038" max="12038" width="11.5703125" style="10" bestFit="1" customWidth="1"/>
    <col min="12039" max="12040" width="9.140625" style="10" customWidth="1"/>
    <col min="12041" max="12284" width="11.42578125" style="10"/>
    <col min="12285" max="12285" width="38.42578125" style="10" bestFit="1" customWidth="1"/>
    <col min="12286" max="12286" width="16.42578125" style="10" bestFit="1" customWidth="1"/>
    <col min="12287" max="12287" width="10.85546875" style="10" bestFit="1" customWidth="1"/>
    <col min="12288" max="12288" width="10.42578125" style="10" bestFit="1" customWidth="1"/>
    <col min="12289" max="12289" width="12.28515625" style="10" bestFit="1" customWidth="1"/>
    <col min="12290" max="12290" width="10.140625" style="10" bestFit="1" customWidth="1"/>
    <col min="12291" max="12292" width="14.42578125" style="10" bestFit="1" customWidth="1"/>
    <col min="12293" max="12293" width="9.28515625" style="10" bestFit="1" customWidth="1"/>
    <col min="12294" max="12294" width="11.5703125" style="10" bestFit="1" customWidth="1"/>
    <col min="12295" max="12296" width="9.140625" style="10" customWidth="1"/>
    <col min="12297" max="12540" width="11.42578125" style="10"/>
    <col min="12541" max="12541" width="38.42578125" style="10" bestFit="1" customWidth="1"/>
    <col min="12542" max="12542" width="16.42578125" style="10" bestFit="1" customWidth="1"/>
    <col min="12543" max="12543" width="10.85546875" style="10" bestFit="1" customWidth="1"/>
    <col min="12544" max="12544" width="10.42578125" style="10" bestFit="1" customWidth="1"/>
    <col min="12545" max="12545" width="12.28515625" style="10" bestFit="1" customWidth="1"/>
    <col min="12546" max="12546" width="10.140625" style="10" bestFit="1" customWidth="1"/>
    <col min="12547" max="12548" width="14.42578125" style="10" bestFit="1" customWidth="1"/>
    <col min="12549" max="12549" width="9.28515625" style="10" bestFit="1" customWidth="1"/>
    <col min="12550" max="12550" width="11.5703125" style="10" bestFit="1" customWidth="1"/>
    <col min="12551" max="12552" width="9.140625" style="10" customWidth="1"/>
    <col min="12553" max="12796" width="11.42578125" style="10"/>
    <col min="12797" max="12797" width="38.42578125" style="10" bestFit="1" customWidth="1"/>
    <col min="12798" max="12798" width="16.42578125" style="10" bestFit="1" customWidth="1"/>
    <col min="12799" max="12799" width="10.85546875" style="10" bestFit="1" customWidth="1"/>
    <col min="12800" max="12800" width="10.42578125" style="10" bestFit="1" customWidth="1"/>
    <col min="12801" max="12801" width="12.28515625" style="10" bestFit="1" customWidth="1"/>
    <col min="12802" max="12802" width="10.140625" style="10" bestFit="1" customWidth="1"/>
    <col min="12803" max="12804" width="14.42578125" style="10" bestFit="1" customWidth="1"/>
    <col min="12805" max="12805" width="9.28515625" style="10" bestFit="1" customWidth="1"/>
    <col min="12806" max="12806" width="11.5703125" style="10" bestFit="1" customWidth="1"/>
    <col min="12807" max="12808" width="9.140625" style="10" customWidth="1"/>
    <col min="12809" max="13052" width="11.42578125" style="10"/>
    <col min="13053" max="13053" width="38.42578125" style="10" bestFit="1" customWidth="1"/>
    <col min="13054" max="13054" width="16.42578125" style="10" bestFit="1" customWidth="1"/>
    <col min="13055" max="13055" width="10.85546875" style="10" bestFit="1" customWidth="1"/>
    <col min="13056" max="13056" width="10.42578125" style="10" bestFit="1" customWidth="1"/>
    <col min="13057" max="13057" width="12.28515625" style="10" bestFit="1" customWidth="1"/>
    <col min="13058" max="13058" width="10.140625" style="10" bestFit="1" customWidth="1"/>
    <col min="13059" max="13060" width="14.42578125" style="10" bestFit="1" customWidth="1"/>
    <col min="13061" max="13061" width="9.28515625" style="10" bestFit="1" customWidth="1"/>
    <col min="13062" max="13062" width="11.5703125" style="10" bestFit="1" customWidth="1"/>
    <col min="13063" max="13064" width="9.140625" style="10" customWidth="1"/>
    <col min="13065" max="13308" width="11.42578125" style="10"/>
    <col min="13309" max="13309" width="38.42578125" style="10" bestFit="1" customWidth="1"/>
    <col min="13310" max="13310" width="16.42578125" style="10" bestFit="1" customWidth="1"/>
    <col min="13311" max="13311" width="10.85546875" style="10" bestFit="1" customWidth="1"/>
    <col min="13312" max="13312" width="10.42578125" style="10" bestFit="1" customWidth="1"/>
    <col min="13313" max="13313" width="12.28515625" style="10" bestFit="1" customWidth="1"/>
    <col min="13314" max="13314" width="10.140625" style="10" bestFit="1" customWidth="1"/>
    <col min="13315" max="13316" width="14.42578125" style="10" bestFit="1" customWidth="1"/>
    <col min="13317" max="13317" width="9.28515625" style="10" bestFit="1" customWidth="1"/>
    <col min="13318" max="13318" width="11.5703125" style="10" bestFit="1" customWidth="1"/>
    <col min="13319" max="13320" width="9.140625" style="10" customWidth="1"/>
    <col min="13321" max="13564" width="11.42578125" style="10"/>
    <col min="13565" max="13565" width="38.42578125" style="10" bestFit="1" customWidth="1"/>
    <col min="13566" max="13566" width="16.42578125" style="10" bestFit="1" customWidth="1"/>
    <col min="13567" max="13567" width="10.85546875" style="10" bestFit="1" customWidth="1"/>
    <col min="13568" max="13568" width="10.42578125" style="10" bestFit="1" customWidth="1"/>
    <col min="13569" max="13569" width="12.28515625" style="10" bestFit="1" customWidth="1"/>
    <col min="13570" max="13570" width="10.140625" style="10" bestFit="1" customWidth="1"/>
    <col min="13571" max="13572" width="14.42578125" style="10" bestFit="1" customWidth="1"/>
    <col min="13573" max="13573" width="9.28515625" style="10" bestFit="1" customWidth="1"/>
    <col min="13574" max="13574" width="11.5703125" style="10" bestFit="1" customWidth="1"/>
    <col min="13575" max="13576" width="9.140625" style="10" customWidth="1"/>
    <col min="13577" max="13820" width="11.42578125" style="10"/>
    <col min="13821" max="13821" width="38.42578125" style="10" bestFit="1" customWidth="1"/>
    <col min="13822" max="13822" width="16.42578125" style="10" bestFit="1" customWidth="1"/>
    <col min="13823" max="13823" width="10.85546875" style="10" bestFit="1" customWidth="1"/>
    <col min="13824" max="13824" width="10.42578125" style="10" bestFit="1" customWidth="1"/>
    <col min="13825" max="13825" width="12.28515625" style="10" bestFit="1" customWidth="1"/>
    <col min="13826" max="13826" width="10.140625" style="10" bestFit="1" customWidth="1"/>
    <col min="13827" max="13828" width="14.42578125" style="10" bestFit="1" customWidth="1"/>
    <col min="13829" max="13829" width="9.28515625" style="10" bestFit="1" customWidth="1"/>
    <col min="13830" max="13830" width="11.5703125" style="10" bestFit="1" customWidth="1"/>
    <col min="13831" max="13832" width="9.140625" style="10" customWidth="1"/>
    <col min="13833" max="14076" width="11.42578125" style="10"/>
    <col min="14077" max="14077" width="38.42578125" style="10" bestFit="1" customWidth="1"/>
    <col min="14078" max="14078" width="16.42578125" style="10" bestFit="1" customWidth="1"/>
    <col min="14079" max="14079" width="10.85546875" style="10" bestFit="1" customWidth="1"/>
    <col min="14080" max="14080" width="10.42578125" style="10" bestFit="1" customWidth="1"/>
    <col min="14081" max="14081" width="12.28515625" style="10" bestFit="1" customWidth="1"/>
    <col min="14082" max="14082" width="10.140625" style="10" bestFit="1" customWidth="1"/>
    <col min="14083" max="14084" width="14.42578125" style="10" bestFit="1" customWidth="1"/>
    <col min="14085" max="14085" width="9.28515625" style="10" bestFit="1" customWidth="1"/>
    <col min="14086" max="14086" width="11.5703125" style="10" bestFit="1" customWidth="1"/>
    <col min="14087" max="14088" width="9.140625" style="10" customWidth="1"/>
    <col min="14089" max="14332" width="11.42578125" style="10"/>
    <col min="14333" max="14333" width="38.42578125" style="10" bestFit="1" customWidth="1"/>
    <col min="14334" max="14334" width="16.42578125" style="10" bestFit="1" customWidth="1"/>
    <col min="14335" max="14335" width="10.85546875" style="10" bestFit="1" customWidth="1"/>
    <col min="14336" max="14336" width="10.42578125" style="10" bestFit="1" customWidth="1"/>
    <col min="14337" max="14337" width="12.28515625" style="10" bestFit="1" customWidth="1"/>
    <col min="14338" max="14338" width="10.140625" style="10" bestFit="1" customWidth="1"/>
    <col min="14339" max="14340" width="14.42578125" style="10" bestFit="1" customWidth="1"/>
    <col min="14341" max="14341" width="9.28515625" style="10" bestFit="1" customWidth="1"/>
    <col min="14342" max="14342" width="11.5703125" style="10" bestFit="1" customWidth="1"/>
    <col min="14343" max="14344" width="9.140625" style="10" customWidth="1"/>
    <col min="14345" max="14588" width="11.42578125" style="10"/>
    <col min="14589" max="14589" width="38.42578125" style="10" bestFit="1" customWidth="1"/>
    <col min="14590" max="14590" width="16.42578125" style="10" bestFit="1" customWidth="1"/>
    <col min="14591" max="14591" width="10.85546875" style="10" bestFit="1" customWidth="1"/>
    <col min="14592" max="14592" width="10.42578125" style="10" bestFit="1" customWidth="1"/>
    <col min="14593" max="14593" width="12.28515625" style="10" bestFit="1" customWidth="1"/>
    <col min="14594" max="14594" width="10.140625" style="10" bestFit="1" customWidth="1"/>
    <col min="14595" max="14596" width="14.42578125" style="10" bestFit="1" customWidth="1"/>
    <col min="14597" max="14597" width="9.28515625" style="10" bestFit="1" customWidth="1"/>
    <col min="14598" max="14598" width="11.5703125" style="10" bestFit="1" customWidth="1"/>
    <col min="14599" max="14600" width="9.140625" style="10" customWidth="1"/>
    <col min="14601" max="14844" width="11.42578125" style="10"/>
    <col min="14845" max="14845" width="38.42578125" style="10" bestFit="1" customWidth="1"/>
    <col min="14846" max="14846" width="16.42578125" style="10" bestFit="1" customWidth="1"/>
    <col min="14847" max="14847" width="10.85546875" style="10" bestFit="1" customWidth="1"/>
    <col min="14848" max="14848" width="10.42578125" style="10" bestFit="1" customWidth="1"/>
    <col min="14849" max="14849" width="12.28515625" style="10" bestFit="1" customWidth="1"/>
    <col min="14850" max="14850" width="10.140625" style="10" bestFit="1" customWidth="1"/>
    <col min="14851" max="14852" width="14.42578125" style="10" bestFit="1" customWidth="1"/>
    <col min="14853" max="14853" width="9.28515625" style="10" bestFit="1" customWidth="1"/>
    <col min="14854" max="14854" width="11.5703125" style="10" bestFit="1" customWidth="1"/>
    <col min="14855" max="14856" width="9.140625" style="10" customWidth="1"/>
    <col min="14857" max="15100" width="11.42578125" style="10"/>
    <col min="15101" max="15101" width="38.42578125" style="10" bestFit="1" customWidth="1"/>
    <col min="15102" max="15102" width="16.42578125" style="10" bestFit="1" customWidth="1"/>
    <col min="15103" max="15103" width="10.85546875" style="10" bestFit="1" customWidth="1"/>
    <col min="15104" max="15104" width="10.42578125" style="10" bestFit="1" customWidth="1"/>
    <col min="15105" max="15105" width="12.28515625" style="10" bestFit="1" customWidth="1"/>
    <col min="15106" max="15106" width="10.140625" style="10" bestFit="1" customWidth="1"/>
    <col min="15107" max="15108" width="14.42578125" style="10" bestFit="1" customWidth="1"/>
    <col min="15109" max="15109" width="9.28515625" style="10" bestFit="1" customWidth="1"/>
    <col min="15110" max="15110" width="11.5703125" style="10" bestFit="1" customWidth="1"/>
    <col min="15111" max="15112" width="9.140625" style="10" customWidth="1"/>
    <col min="15113" max="15356" width="11.42578125" style="10"/>
    <col min="15357" max="15357" width="38.42578125" style="10" bestFit="1" customWidth="1"/>
    <col min="15358" max="15358" width="16.42578125" style="10" bestFit="1" customWidth="1"/>
    <col min="15359" max="15359" width="10.85546875" style="10" bestFit="1" customWidth="1"/>
    <col min="15360" max="15360" width="10.42578125" style="10" bestFit="1" customWidth="1"/>
    <col min="15361" max="15361" width="12.28515625" style="10" bestFit="1" customWidth="1"/>
    <col min="15362" max="15362" width="10.140625" style="10" bestFit="1" customWidth="1"/>
    <col min="15363" max="15364" width="14.42578125" style="10" bestFit="1" customWidth="1"/>
    <col min="15365" max="15365" width="9.28515625" style="10" bestFit="1" customWidth="1"/>
    <col min="15366" max="15366" width="11.5703125" style="10" bestFit="1" customWidth="1"/>
    <col min="15367" max="15368" width="9.140625" style="10" customWidth="1"/>
    <col min="15369" max="15612" width="11.42578125" style="10"/>
    <col min="15613" max="15613" width="38.42578125" style="10" bestFit="1" customWidth="1"/>
    <col min="15614" max="15614" width="16.42578125" style="10" bestFit="1" customWidth="1"/>
    <col min="15615" max="15615" width="10.85546875" style="10" bestFit="1" customWidth="1"/>
    <col min="15616" max="15616" width="10.42578125" style="10" bestFit="1" customWidth="1"/>
    <col min="15617" max="15617" width="12.28515625" style="10" bestFit="1" customWidth="1"/>
    <col min="15618" max="15618" width="10.140625" style="10" bestFit="1" customWidth="1"/>
    <col min="15619" max="15620" width="14.42578125" style="10" bestFit="1" customWidth="1"/>
    <col min="15621" max="15621" width="9.28515625" style="10" bestFit="1" customWidth="1"/>
    <col min="15622" max="15622" width="11.5703125" style="10" bestFit="1" customWidth="1"/>
    <col min="15623" max="15624" width="9.140625" style="10" customWidth="1"/>
    <col min="15625" max="15868" width="11.42578125" style="10"/>
    <col min="15869" max="15869" width="38.42578125" style="10" bestFit="1" customWidth="1"/>
    <col min="15870" max="15870" width="16.42578125" style="10" bestFit="1" customWidth="1"/>
    <col min="15871" max="15871" width="10.85546875" style="10" bestFit="1" customWidth="1"/>
    <col min="15872" max="15872" width="10.42578125" style="10" bestFit="1" customWidth="1"/>
    <col min="15873" max="15873" width="12.28515625" style="10" bestFit="1" customWidth="1"/>
    <col min="15874" max="15874" width="10.140625" style="10" bestFit="1" customWidth="1"/>
    <col min="15875" max="15876" width="14.42578125" style="10" bestFit="1" customWidth="1"/>
    <col min="15877" max="15877" width="9.28515625" style="10" bestFit="1" customWidth="1"/>
    <col min="15878" max="15878" width="11.5703125" style="10" bestFit="1" customWidth="1"/>
    <col min="15879" max="15880" width="9.140625" style="10" customWidth="1"/>
    <col min="15881" max="16124" width="11.42578125" style="10"/>
    <col min="16125" max="16125" width="38.42578125" style="10" bestFit="1" customWidth="1"/>
    <col min="16126" max="16126" width="16.42578125" style="10" bestFit="1" customWidth="1"/>
    <col min="16127" max="16127" width="10.85546875" style="10" bestFit="1" customWidth="1"/>
    <col min="16128" max="16128" width="10.42578125" style="10" bestFit="1" customWidth="1"/>
    <col min="16129" max="16129" width="12.28515625" style="10" bestFit="1" customWidth="1"/>
    <col min="16130" max="16130" width="10.140625" style="10" bestFit="1" customWidth="1"/>
    <col min="16131" max="16132" width="14.42578125" style="10" bestFit="1" customWidth="1"/>
    <col min="16133" max="16133" width="9.28515625" style="10" bestFit="1" customWidth="1"/>
    <col min="16134" max="16134" width="11.5703125" style="10" bestFit="1" customWidth="1"/>
    <col min="16135" max="16136" width="9.140625" style="10" customWidth="1"/>
    <col min="16137" max="16384" width="11.42578125" style="10"/>
  </cols>
  <sheetData>
    <row r="1" spans="1:5" ht="15" thickBot="1" x14ac:dyDescent="0.35"/>
    <row r="2" spans="1:5" x14ac:dyDescent="0.3">
      <c r="A2" s="86" t="s">
        <v>0</v>
      </c>
      <c r="B2" s="84"/>
      <c r="C2" s="84"/>
      <c r="D2" s="84"/>
      <c r="E2" s="88"/>
    </row>
    <row r="3" spans="1:5" ht="15" thickBot="1" x14ac:dyDescent="0.35">
      <c r="A3" s="87"/>
      <c r="B3" s="3" t="s">
        <v>1</v>
      </c>
      <c r="C3" s="4" t="s">
        <v>2</v>
      </c>
      <c r="D3" s="5" t="s">
        <v>3</v>
      </c>
      <c r="E3" s="6" t="s">
        <v>4</v>
      </c>
    </row>
    <row r="4" spans="1:5" x14ac:dyDescent="0.3">
      <c r="A4" s="42" t="s">
        <v>8</v>
      </c>
      <c r="B4" s="43">
        <v>42536</v>
      </c>
      <c r="C4" s="44"/>
      <c r="D4" s="45"/>
      <c r="E4" s="46">
        <v>49575</v>
      </c>
    </row>
    <row r="5" spans="1:5" x14ac:dyDescent="0.3">
      <c r="A5" s="12" t="s">
        <v>32</v>
      </c>
      <c r="B5" s="13">
        <v>42536</v>
      </c>
      <c r="C5" s="14">
        <v>1500</v>
      </c>
      <c r="D5" s="15">
        <v>33.049999999999997</v>
      </c>
      <c r="E5" s="39">
        <f>D5*C5</f>
        <v>49574.999999999993</v>
      </c>
    </row>
    <row r="6" spans="1:5" x14ac:dyDescent="0.3">
      <c r="A6" s="47" t="s">
        <v>8</v>
      </c>
      <c r="B6" s="48">
        <v>42545</v>
      </c>
      <c r="C6" s="49"/>
      <c r="D6" s="50"/>
      <c r="E6" s="46">
        <v>48488</v>
      </c>
    </row>
    <row r="7" spans="1:5" x14ac:dyDescent="0.3">
      <c r="A7" s="16" t="s">
        <v>33</v>
      </c>
      <c r="B7" s="17">
        <v>42545</v>
      </c>
      <c r="C7" s="18">
        <v>2200</v>
      </c>
      <c r="D7" s="19">
        <v>22.04</v>
      </c>
      <c r="E7" s="40">
        <f>D7*C7</f>
        <v>48488</v>
      </c>
    </row>
    <row r="8" spans="1:5" x14ac:dyDescent="0.3">
      <c r="A8" s="47" t="s">
        <v>8</v>
      </c>
      <c r="B8" s="48">
        <v>42563</v>
      </c>
      <c r="C8" s="49"/>
      <c r="D8" s="50"/>
      <c r="E8" s="46">
        <v>50500</v>
      </c>
    </row>
    <row r="9" spans="1:5" x14ac:dyDescent="0.3">
      <c r="A9" s="16" t="s">
        <v>34</v>
      </c>
      <c r="B9" s="17">
        <v>42563</v>
      </c>
      <c r="C9" s="18">
        <v>1000</v>
      </c>
      <c r="D9" s="19">
        <v>50.5</v>
      </c>
      <c r="E9" s="40">
        <f>D9*C9</f>
        <v>50500</v>
      </c>
    </row>
    <row r="10" spans="1:5" x14ac:dyDescent="0.3">
      <c r="A10" s="47" t="s">
        <v>8</v>
      </c>
      <c r="B10" s="48">
        <v>42578</v>
      </c>
      <c r="C10" s="49"/>
      <c r="D10" s="50"/>
      <c r="E10" s="46">
        <v>45000</v>
      </c>
    </row>
    <row r="11" spans="1:5" x14ac:dyDescent="0.3">
      <c r="A11" s="35" t="s">
        <v>34</v>
      </c>
      <c r="B11" s="17">
        <v>42578</v>
      </c>
      <c r="C11" s="18">
        <v>1000</v>
      </c>
      <c r="D11" s="19">
        <v>45</v>
      </c>
      <c r="E11" s="40">
        <f>D11*C11</f>
        <v>45000</v>
      </c>
    </row>
    <row r="12" spans="1:5" x14ac:dyDescent="0.3">
      <c r="A12" s="21" t="s">
        <v>33</v>
      </c>
      <c r="B12" s="22">
        <v>42590</v>
      </c>
      <c r="C12" s="23">
        <v>1500</v>
      </c>
      <c r="D12" s="24">
        <v>32.799999999999997</v>
      </c>
      <c r="E12" s="41">
        <f>D12*C12</f>
        <v>49199.999999999993</v>
      </c>
    </row>
    <row r="13" spans="1:5" x14ac:dyDescent="0.3">
      <c r="A13" s="51" t="s">
        <v>30</v>
      </c>
      <c r="B13" s="17">
        <v>42590</v>
      </c>
      <c r="C13" s="52">
        <v>1000</v>
      </c>
      <c r="D13" s="18">
        <v>50</v>
      </c>
      <c r="E13" s="41">
        <f>D13*C13*-1</f>
        <v>-50000</v>
      </c>
    </row>
    <row r="14" spans="1:5" x14ac:dyDescent="0.3">
      <c r="A14" s="53" t="s">
        <v>30</v>
      </c>
      <c r="B14" s="17">
        <v>42590</v>
      </c>
      <c r="C14" s="52">
        <v>1000</v>
      </c>
      <c r="D14" s="18">
        <v>50</v>
      </c>
      <c r="E14" s="41">
        <f>D14*C14*-1</f>
        <v>-50000</v>
      </c>
    </row>
    <row r="15" spans="1:5" x14ac:dyDescent="0.3">
      <c r="A15" s="51" t="s">
        <v>35</v>
      </c>
      <c r="B15" s="13">
        <v>42593</v>
      </c>
      <c r="C15" s="14">
        <v>40</v>
      </c>
      <c r="D15" s="15">
        <v>672.5</v>
      </c>
      <c r="E15" s="39">
        <f>D15*C15</f>
        <v>26900</v>
      </c>
    </row>
    <row r="16" spans="1:5" x14ac:dyDescent="0.3">
      <c r="A16" s="54" t="s">
        <v>8</v>
      </c>
      <c r="B16" s="48">
        <v>42594</v>
      </c>
      <c r="C16" s="49"/>
      <c r="D16" s="50"/>
      <c r="E16" s="46">
        <v>75</v>
      </c>
    </row>
    <row r="17" spans="1:8" x14ac:dyDescent="0.3">
      <c r="A17" s="51" t="s">
        <v>35</v>
      </c>
      <c r="B17" s="17">
        <v>42594</v>
      </c>
      <c r="C17" s="18">
        <v>35</v>
      </c>
      <c r="D17" s="19">
        <v>685</v>
      </c>
      <c r="E17" s="40">
        <f>D17*C17</f>
        <v>23975</v>
      </c>
    </row>
    <row r="18" spans="1:8" x14ac:dyDescent="0.3">
      <c r="A18" s="54" t="s">
        <v>8</v>
      </c>
      <c r="B18" s="48">
        <v>42599</v>
      </c>
      <c r="C18" s="49"/>
      <c r="D18" s="50"/>
      <c r="E18" s="46">
        <v>46575</v>
      </c>
    </row>
    <row r="19" spans="1:8" x14ac:dyDescent="0.3">
      <c r="A19" s="51" t="s">
        <v>36</v>
      </c>
      <c r="B19" s="17">
        <v>42599</v>
      </c>
      <c r="C19" s="18">
        <v>225</v>
      </c>
      <c r="D19" s="19">
        <v>207</v>
      </c>
      <c r="E19" s="40">
        <f>D19*C19</f>
        <v>46575</v>
      </c>
    </row>
    <row r="20" spans="1:8" x14ac:dyDescent="0.3">
      <c r="A20" s="51" t="s">
        <v>31</v>
      </c>
      <c r="B20" s="55">
        <v>42607</v>
      </c>
      <c r="C20" s="18"/>
      <c r="D20" s="15"/>
      <c r="E20" s="39">
        <v>-77000</v>
      </c>
      <c r="F20" s="56"/>
      <c r="G20" s="75"/>
      <c r="H20" s="33"/>
    </row>
    <row r="21" spans="1:8" x14ac:dyDescent="0.3">
      <c r="A21" s="51" t="s">
        <v>31</v>
      </c>
      <c r="B21" s="57">
        <v>42607</v>
      </c>
      <c r="C21" s="14"/>
      <c r="D21" s="15"/>
      <c r="E21" s="39">
        <v>-52500</v>
      </c>
      <c r="F21" s="56"/>
    </row>
    <row r="22" spans="1:8" x14ac:dyDescent="0.3">
      <c r="A22" s="51" t="s">
        <v>37</v>
      </c>
      <c r="B22" s="17">
        <v>42614</v>
      </c>
      <c r="C22" s="18">
        <v>800</v>
      </c>
      <c r="D22" s="19">
        <f>E22/C22</f>
        <v>62.138750000000002</v>
      </c>
      <c r="E22" s="40">
        <f>99422/2</f>
        <v>49711</v>
      </c>
    </row>
    <row r="23" spans="1:8" x14ac:dyDescent="0.3">
      <c r="A23" s="34"/>
      <c r="B23" s="7"/>
      <c r="C23" s="9"/>
      <c r="D23" s="8" t="s">
        <v>9</v>
      </c>
      <c r="E23" s="9">
        <f>E18+E16+E10+E8+E6+E4</f>
        <v>240213</v>
      </c>
    </row>
    <row r="24" spans="1:8" x14ac:dyDescent="0.3">
      <c r="A24" s="34"/>
      <c r="B24" s="7"/>
      <c r="C24" s="9"/>
      <c r="D24" s="8" t="s">
        <v>16</v>
      </c>
      <c r="E24" s="9">
        <f>SUM(E19:E22)+E17+SUM(E11:E15)+E9+E7+E5</f>
        <v>160424</v>
      </c>
    </row>
    <row r="25" spans="1:8" x14ac:dyDescent="0.3">
      <c r="A25" s="34"/>
      <c r="B25" s="7"/>
      <c r="C25" s="9"/>
      <c r="D25" s="8" t="s">
        <v>10</v>
      </c>
      <c r="E25" s="9">
        <f>E23-E24</f>
        <v>79789</v>
      </c>
    </row>
    <row r="26" spans="1:8" x14ac:dyDescent="0.3">
      <c r="A26" s="34"/>
      <c r="B26" s="7"/>
      <c r="C26" s="9"/>
      <c r="D26" s="8" t="s">
        <v>11</v>
      </c>
      <c r="E26" s="9">
        <f>[3]Bhavesh!G8</f>
        <v>205172.5</v>
      </c>
    </row>
    <row r="27" spans="1:8" x14ac:dyDescent="0.3">
      <c r="A27" s="34"/>
      <c r="B27" s="7"/>
      <c r="C27" s="9"/>
      <c r="D27" s="8" t="s">
        <v>12</v>
      </c>
      <c r="E27" s="9">
        <f>E26+E25</f>
        <v>284961.5</v>
      </c>
    </row>
    <row r="28" spans="1:8" x14ac:dyDescent="0.3">
      <c r="D28" s="93" t="s">
        <v>6</v>
      </c>
      <c r="E28" s="91">
        <f>E27-E23</f>
        <v>44748.5</v>
      </c>
    </row>
    <row r="29" spans="1:8" x14ac:dyDescent="0.3">
      <c r="A29" s="58" t="s">
        <v>26</v>
      </c>
      <c r="D29" s="93" t="s">
        <v>29</v>
      </c>
      <c r="E29" s="92">
        <f>E28/E23</f>
        <v>0.18628675383930096</v>
      </c>
    </row>
    <row r="31" spans="1:8" x14ac:dyDescent="0.3">
      <c r="A31" s="76" t="s">
        <v>8</v>
      </c>
      <c r="B31" s="48">
        <v>42536</v>
      </c>
      <c r="C31" s="20">
        <v>49575</v>
      </c>
      <c r="D31" s="30"/>
      <c r="E31" s="30"/>
      <c r="F31" s="32"/>
      <c r="H31" s="10"/>
    </row>
    <row r="32" spans="1:8" x14ac:dyDescent="0.3">
      <c r="A32" s="77" t="s">
        <v>8</v>
      </c>
      <c r="B32" s="48">
        <v>42545</v>
      </c>
      <c r="C32" s="20">
        <v>48488</v>
      </c>
      <c r="D32" s="30"/>
      <c r="E32" s="30"/>
      <c r="F32" s="32"/>
      <c r="H32" s="10"/>
    </row>
    <row r="33" spans="1:8" x14ac:dyDescent="0.3">
      <c r="A33" s="77" t="s">
        <v>8</v>
      </c>
      <c r="B33" s="48">
        <v>42563</v>
      </c>
      <c r="C33" s="20">
        <v>50500</v>
      </c>
      <c r="D33" s="30"/>
      <c r="E33" s="30"/>
      <c r="F33" s="32"/>
      <c r="H33" s="10"/>
    </row>
    <row r="34" spans="1:8" x14ac:dyDescent="0.3">
      <c r="A34" s="77" t="s">
        <v>8</v>
      </c>
      <c r="B34" s="48">
        <v>42578</v>
      </c>
      <c r="C34" s="20">
        <v>45000</v>
      </c>
      <c r="D34" s="30"/>
      <c r="E34" s="30"/>
      <c r="F34" s="32"/>
      <c r="H34" s="10"/>
    </row>
    <row r="35" spans="1:8" x14ac:dyDescent="0.3">
      <c r="A35" s="77" t="s">
        <v>8</v>
      </c>
      <c r="B35" s="48">
        <v>42594</v>
      </c>
      <c r="C35" s="20">
        <v>75</v>
      </c>
      <c r="D35" s="30"/>
      <c r="E35" s="30"/>
      <c r="F35" s="32"/>
      <c r="H35" s="10"/>
    </row>
    <row r="36" spans="1:8" ht="15" thickBot="1" x14ac:dyDescent="0.35">
      <c r="A36" s="78" t="s">
        <v>8</v>
      </c>
      <c r="B36" s="79">
        <v>42599</v>
      </c>
      <c r="C36" s="25">
        <v>46575</v>
      </c>
      <c r="D36" s="30"/>
      <c r="E36" s="30"/>
      <c r="F36" s="32"/>
      <c r="H36" s="10"/>
    </row>
    <row r="37" spans="1:8" ht="15" thickBot="1" x14ac:dyDescent="0.35">
      <c r="A37" s="36" t="s">
        <v>27</v>
      </c>
      <c r="B37" s="80">
        <v>42619</v>
      </c>
      <c r="C37" s="81">
        <f>-E27</f>
        <v>-284961.5</v>
      </c>
      <c r="D37" s="30"/>
      <c r="E37" s="30"/>
      <c r="F37" s="32"/>
      <c r="H37" s="10"/>
    </row>
    <row r="38" spans="1:8" ht="15" thickBot="1" x14ac:dyDescent="0.35">
      <c r="B38" s="82" t="s">
        <v>28</v>
      </c>
      <c r="C38" s="83">
        <f>XIRR(C31:C37,B31:B37)</f>
        <v>2.0342890501022342</v>
      </c>
    </row>
  </sheetData>
  <mergeCells count="2">
    <mergeCell ref="A2:A3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2"/>
    </sheetView>
  </sheetViews>
  <sheetFormatPr defaultRowHeight="15" x14ac:dyDescent="0.25"/>
  <cols>
    <col min="6" max="7" width="9.140625" style="1"/>
    <col min="8" max="8" width="9.140625" style="2"/>
  </cols>
  <sheetData>
    <row r="1" spans="1:9" x14ac:dyDescent="0.25">
      <c r="A1" s="86" t="s">
        <v>0</v>
      </c>
      <c r="B1" s="84" t="s">
        <v>13</v>
      </c>
      <c r="C1" s="84"/>
      <c r="D1" s="84"/>
      <c r="E1" s="88"/>
      <c r="F1" s="89" t="s">
        <v>14</v>
      </c>
      <c r="G1" s="85"/>
      <c r="H1" s="85"/>
      <c r="I1" s="90"/>
    </row>
    <row r="2" spans="1:9" ht="15.75" thickBot="1" x14ac:dyDescent="0.3">
      <c r="A2" s="87"/>
      <c r="B2" s="3" t="s">
        <v>1</v>
      </c>
      <c r="C2" s="4" t="s">
        <v>2</v>
      </c>
      <c r="D2" s="5" t="s">
        <v>3</v>
      </c>
      <c r="E2" s="6" t="s">
        <v>4</v>
      </c>
      <c r="F2" s="59" t="s">
        <v>17</v>
      </c>
      <c r="G2" s="11" t="s">
        <v>5</v>
      </c>
      <c r="H2" s="5" t="s">
        <v>6</v>
      </c>
      <c r="I2" s="60" t="s">
        <v>7</v>
      </c>
    </row>
    <row r="3" spans="1:9" x14ac:dyDescent="0.25">
      <c r="A3" s="12" t="s">
        <v>18</v>
      </c>
      <c r="B3" s="13"/>
      <c r="C3" s="14">
        <v>500</v>
      </c>
      <c r="D3" s="15">
        <v>15</v>
      </c>
      <c r="E3" s="39">
        <f t="shared" ref="E3:E10" si="0">D3*C3</f>
        <v>7500</v>
      </c>
      <c r="F3" s="61">
        <f>'[1]Summary All'!$F$3</f>
        <v>21.1</v>
      </c>
      <c r="G3" s="14">
        <f t="shared" ref="G3:G10" si="1">F3*C3</f>
        <v>10550</v>
      </c>
      <c r="H3" s="14">
        <f t="shared" ref="H3:H11" si="2">G3-E3</f>
        <v>3050</v>
      </c>
      <c r="I3" s="62">
        <f t="shared" ref="I3:I12" si="3">H3/E3</f>
        <v>0.40666666666666668</v>
      </c>
    </row>
    <row r="4" spans="1:9" x14ac:dyDescent="0.25">
      <c r="A4" s="16" t="s">
        <v>19</v>
      </c>
      <c r="B4" s="17"/>
      <c r="C4" s="18">
        <v>70</v>
      </c>
      <c r="D4" s="19">
        <v>362</v>
      </c>
      <c r="E4" s="40">
        <f t="shared" si="0"/>
        <v>25340</v>
      </c>
      <c r="F4" s="63">
        <f>[2]Stocks!$F$4</f>
        <v>302</v>
      </c>
      <c r="G4" s="18">
        <f t="shared" si="1"/>
        <v>21140</v>
      </c>
      <c r="H4" s="18">
        <f t="shared" si="2"/>
        <v>-4200</v>
      </c>
      <c r="I4" s="64">
        <f t="shared" si="3"/>
        <v>-0.16574585635359115</v>
      </c>
    </row>
    <row r="5" spans="1:9" x14ac:dyDescent="0.25">
      <c r="A5" s="16" t="s">
        <v>20</v>
      </c>
      <c r="B5" s="17"/>
      <c r="C5" s="18">
        <v>250</v>
      </c>
      <c r="D5" s="19">
        <v>59</v>
      </c>
      <c r="E5" s="40">
        <f t="shared" si="0"/>
        <v>14750</v>
      </c>
      <c r="F5" s="63">
        <v>67.7</v>
      </c>
      <c r="G5" s="18">
        <f t="shared" si="1"/>
        <v>16925</v>
      </c>
      <c r="H5" s="18">
        <f t="shared" si="2"/>
        <v>2175</v>
      </c>
      <c r="I5" s="64">
        <f t="shared" si="3"/>
        <v>0.14745762711864407</v>
      </c>
    </row>
    <row r="6" spans="1:9" x14ac:dyDescent="0.25">
      <c r="A6" s="16" t="s">
        <v>21</v>
      </c>
      <c r="B6" s="17"/>
      <c r="C6" s="18">
        <v>60</v>
      </c>
      <c r="D6" s="19">
        <v>364</v>
      </c>
      <c r="E6" s="40">
        <f t="shared" si="0"/>
        <v>21840</v>
      </c>
      <c r="F6" s="63">
        <f>'[1]Summary All'!$F$9</f>
        <v>478.1</v>
      </c>
      <c r="G6" s="18">
        <f t="shared" si="1"/>
        <v>28686</v>
      </c>
      <c r="H6" s="18">
        <f t="shared" si="2"/>
        <v>6846</v>
      </c>
      <c r="I6" s="64">
        <f t="shared" si="3"/>
        <v>0.31346153846153846</v>
      </c>
    </row>
    <row r="7" spans="1:9" x14ac:dyDescent="0.25">
      <c r="A7" s="16" t="s">
        <v>22</v>
      </c>
      <c r="B7" s="17"/>
      <c r="C7" s="18">
        <v>300</v>
      </c>
      <c r="D7" s="19">
        <v>81</v>
      </c>
      <c r="E7" s="40">
        <f t="shared" si="0"/>
        <v>24300</v>
      </c>
      <c r="F7" s="63">
        <f>'[1]Summary All'!$F$95</f>
        <v>75.8</v>
      </c>
      <c r="G7" s="18">
        <f t="shared" si="1"/>
        <v>22740</v>
      </c>
      <c r="H7" s="18">
        <f t="shared" si="2"/>
        <v>-1560</v>
      </c>
      <c r="I7" s="64">
        <f t="shared" si="3"/>
        <v>-6.4197530864197536E-2</v>
      </c>
    </row>
    <row r="8" spans="1:9" x14ac:dyDescent="0.25">
      <c r="A8" s="16" t="s">
        <v>23</v>
      </c>
      <c r="B8" s="17"/>
      <c r="C8" s="18">
        <v>70</v>
      </c>
      <c r="D8" s="19">
        <v>479</v>
      </c>
      <c r="E8" s="40">
        <f t="shared" si="0"/>
        <v>33530</v>
      </c>
      <c r="F8" s="63" t="e">
        <f>Sheet1!#REF!</f>
        <v>#REF!</v>
      </c>
      <c r="G8" s="18" t="e">
        <f t="shared" si="1"/>
        <v>#REF!</v>
      </c>
      <c r="H8" s="18" t="e">
        <f t="shared" si="2"/>
        <v>#REF!</v>
      </c>
      <c r="I8" s="64" t="e">
        <f t="shared" si="3"/>
        <v>#REF!</v>
      </c>
    </row>
    <row r="9" spans="1:9" x14ac:dyDescent="0.25">
      <c r="A9" s="16" t="s">
        <v>24</v>
      </c>
      <c r="B9" s="17"/>
      <c r="C9" s="18">
        <v>25</v>
      </c>
      <c r="D9" s="19">
        <v>1258</v>
      </c>
      <c r="E9" s="40">
        <f t="shared" si="0"/>
        <v>31450</v>
      </c>
      <c r="F9" s="63">
        <v>1705</v>
      </c>
      <c r="G9" s="18">
        <f t="shared" si="1"/>
        <v>42625</v>
      </c>
      <c r="H9" s="18">
        <f t="shared" si="2"/>
        <v>11175</v>
      </c>
      <c r="I9" s="64">
        <f t="shared" si="3"/>
        <v>0.35532591414944353</v>
      </c>
    </row>
    <row r="10" spans="1:9" ht="15.75" thickBot="1" x14ac:dyDescent="0.3">
      <c r="A10" s="21" t="s">
        <v>25</v>
      </c>
      <c r="B10" s="22"/>
      <c r="C10" s="23">
        <v>400</v>
      </c>
      <c r="D10" s="24">
        <v>150</v>
      </c>
      <c r="E10" s="41">
        <f t="shared" si="0"/>
        <v>60000</v>
      </c>
      <c r="F10" s="65">
        <f>'[1]Summary All'!$F$101</f>
        <v>165</v>
      </c>
      <c r="G10" s="23">
        <f t="shared" si="1"/>
        <v>66000</v>
      </c>
      <c r="H10" s="23">
        <f t="shared" si="2"/>
        <v>6000</v>
      </c>
      <c r="I10" s="66">
        <f t="shared" si="3"/>
        <v>0.1</v>
      </c>
    </row>
    <row r="11" spans="1:9" ht="15.75" thickBot="1" x14ac:dyDescent="0.3">
      <c r="A11" s="26" t="s">
        <v>15</v>
      </c>
      <c r="B11" s="27"/>
      <c r="C11" s="28"/>
      <c r="D11" s="29"/>
      <c r="E11" s="67">
        <f>SUM(E3:E10)</f>
        <v>218710</v>
      </c>
      <c r="F11" s="68"/>
      <c r="G11" s="28" t="e">
        <f>SUM(G3:G10)</f>
        <v>#REF!</v>
      </c>
      <c r="H11" s="28" t="e">
        <f t="shared" si="2"/>
        <v>#REF!</v>
      </c>
      <c r="I11" s="69" t="e">
        <f t="shared" si="3"/>
        <v>#REF!</v>
      </c>
    </row>
    <row r="12" spans="1:9" ht="15.75" thickBot="1" x14ac:dyDescent="0.3">
      <c r="A12" s="70"/>
      <c r="B12" s="37"/>
      <c r="C12" s="37"/>
      <c r="D12" s="38"/>
      <c r="E12" s="71" t="e">
        <f>E11+Sheet1!#REF!</f>
        <v>#REF!</v>
      </c>
      <c r="F12" s="72"/>
      <c r="G12" s="73" t="e">
        <f>G11+Sheet1!#REF!</f>
        <v>#REF!</v>
      </c>
      <c r="H12" s="73" t="e">
        <f>H11+Sheet1!#REF!</f>
        <v>#REF!</v>
      </c>
      <c r="I12" s="74" t="e">
        <f t="shared" si="3"/>
        <v>#REF!</v>
      </c>
    </row>
  </sheetData>
  <sortState ref="A3:I13">
    <sortCondition ref="B3:B13"/>
  </sortState>
  <mergeCells count="3">
    <mergeCell ref="A1:A2"/>
    <mergeCell ref="B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2016-09-02T04:17:12Z</dcterms:created>
  <dcterms:modified xsi:type="dcterms:W3CDTF">2016-09-18T07:39:20Z</dcterms:modified>
</cp:coreProperties>
</file>