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<sst xmlns="http://schemas.openxmlformats.org/spreadsheetml/2006/main" count="31" uniqueCount="30">
  <si>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Cash flow from Operations</t>
  </si>
  <si>
    <t>Interest Expenses</t>
  </si>
  <si>
    <t>Tax rate %</t>
  </si>
  <si>
    <t>Net Capital Expenditure</t>
  </si>
  <si>
    <t>Post Tax Interest Expense</t>
  </si>
  <si>
    <t>Discount Rate</t>
  </si>
  <si>
    <t>FCFF</t>
  </si>
  <si>
    <t>Year 0</t>
  </si>
  <si>
    <t>Year1</t>
  </si>
  <si>
    <t>Year 2</t>
  </si>
  <si>
    <t>Year 3</t>
  </si>
  <si>
    <t xml:space="preserve">Cash Flow Growth </t>
  </si>
  <si>
    <t>Cash Flow</t>
  </si>
  <si>
    <t>NPV</t>
  </si>
  <si>
    <t>Year2</t>
  </si>
  <si>
    <t>Year3</t>
  </si>
  <si>
    <t>Total NPV</t>
  </si>
  <si>
    <t>Book Value</t>
  </si>
  <si>
    <t>No of Shares Outstanding</t>
  </si>
  <si>
    <t xml:space="preserve"> Assuming no change in BV after 3years</t>
  </si>
  <si>
    <t>Adding NPV + Value after 3 years</t>
  </si>
  <si>
    <t>Present Market Cap</t>
  </si>
  <si>
    <t>Discounting Factors @ 10 and 11%</t>
  </si>
  <si>
    <t>Terminal Value Calculation ( assuming non liquidation at end of 3 years )</t>
  </si>
  <si>
    <t xml:space="preserve">Terminal Value </t>
  </si>
  <si>
    <t>Company : Excel Industries</t>
  </si>
  <si>
    <t>Current Market Cap : 1039 Cr</t>
  </si>
  <si>
    <t>Holding Time : 3 years</t>
  </si>
  <si>
    <t>Calculation @ 10% Discount factor</t>
  </si>
  <si>
    <t>( Final Intrinsic Value after 3 years )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</si>
</sst>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35"/>
    </sheetView>
  </sheetViews>
  <sheetFormatPr defaultColWidth="9.140625" defaultRowHeight="12.75"/>
  <cols>
    <col min="1" max="1" width="62.421875" style="0" bestFit="1" customWidth="1"/>
    <col min="2" max="2" width="11.00390625" style="0" bestFit="1" customWidth="1"/>
    <col min="3" max="3" width="18.7109375" style="0" bestFit="1" customWidth="1"/>
    <col min="5" max="5" width="14.7109375" style="0" customWidth="1"/>
    <col min="6" max="6" width="24.57421875" style="0" customWidth="1"/>
  </cols>
  <sheetData>
    <row r="1" spans="1:6" ht="12.75">
      <c r="A1" s="1" t="s">
        <v>25</v>
      </c>
      <c r="B1" s="2"/>
      <c r="C1" s="2"/>
      <c r="D1" s="2"/>
      <c r="E1" s="2"/>
      <c r="F1" s="2"/>
    </row>
    <row r="2" spans="1:6" ht="12.75">
      <c r="A2" s="1" t="s">
        <v>26</v>
      </c>
      <c r="B2" s="2"/>
      <c r="C2" s="2"/>
      <c r="D2" s="2"/>
      <c r="E2" s="2"/>
      <c r="F2" s="2"/>
    </row>
    <row r="3" spans="1:6" ht="12.75">
      <c r="A3" s="1" t="s">
        <v>27</v>
      </c>
      <c r="B3" s="2"/>
      <c r="C3" s="2"/>
      <c r="D3" s="2"/>
      <c r="E3" s="2"/>
      <c r="F3" s="2"/>
    </row>
    <row r="4" spans="1:6" ht="12.75">
      <c r="A4" s="1" t="s">
        <v>28</v>
      </c>
      <c r="B4" s="2"/>
      <c r="C4" s="2"/>
      <c r="D4" s="2"/>
      <c r="E4" s="2"/>
      <c r="F4" s="2"/>
    </row>
    <row r="5" spans="1:6" ht="12.75">
      <c r="A5" s="1" t="s">
        <v>0</v>
      </c>
      <c r="B5" s="2">
        <v>37.12</v>
      </c>
      <c r="C5" s="1" t="s">
        <v>11</v>
      </c>
      <c r="D5" s="3">
        <v>5</v>
      </c>
      <c r="E5" s="1" t="s">
        <v>22</v>
      </c>
      <c r="F5" s="2"/>
    </row>
    <row r="6" spans="1:6" ht="12.75">
      <c r="A6" s="1" t="s">
        <v>1</v>
      </c>
      <c r="B6" s="2">
        <v>11.38</v>
      </c>
      <c r="C6" s="1" t="s">
        <v>5</v>
      </c>
      <c r="D6" s="4">
        <v>0.1</v>
      </c>
      <c r="E6" s="5">
        <f>1/1.1</f>
        <v>0.9090909090909091</v>
      </c>
      <c r="F6" s="5">
        <f>1/1.11</f>
        <v>0.9009009009009008</v>
      </c>
    </row>
    <row r="7" spans="1:6" ht="12.75">
      <c r="A7" s="1" t="s">
        <v>2</v>
      </c>
      <c r="B7" s="4">
        <v>0.25</v>
      </c>
      <c r="C7" s="2"/>
      <c r="D7" s="4">
        <v>0.11</v>
      </c>
      <c r="E7" s="6">
        <f>0.909/1.1</f>
        <v>0.8263636363636363</v>
      </c>
      <c r="F7" s="5">
        <f>F6/1.11</f>
        <v>0.8116224332440547</v>
      </c>
    </row>
    <row r="8" spans="1:6" ht="12.75">
      <c r="A8" s="1" t="s">
        <v>3</v>
      </c>
      <c r="B8" s="2">
        <v>4.1</v>
      </c>
      <c r="C8" s="2"/>
      <c r="D8" s="2"/>
      <c r="E8" s="6">
        <f>0.826/1.1</f>
        <v>0.7509090909090909</v>
      </c>
      <c r="F8" s="5">
        <f>F7/1.11</f>
        <v>0.7311913813009501</v>
      </c>
    </row>
    <row r="9" spans="1:6" ht="12.75">
      <c r="A9" s="1" t="s">
        <v>4</v>
      </c>
      <c r="B9" s="2">
        <f>B6*(100-25)%</f>
        <v>8.535</v>
      </c>
      <c r="C9" s="2"/>
      <c r="D9" s="2"/>
      <c r="E9" s="2"/>
      <c r="F9" s="2"/>
    </row>
    <row r="10" spans="1:6" ht="12.75">
      <c r="A10" s="1" t="s">
        <v>6</v>
      </c>
      <c r="B10" s="2">
        <f>37.12+8.53-4.1</f>
        <v>41.55</v>
      </c>
      <c r="C10" s="2"/>
      <c r="D10" s="2"/>
      <c r="E10" s="2"/>
      <c r="F10" s="2"/>
    </row>
    <row r="11" spans="1:6" ht="12.75">
      <c r="A11" s="1"/>
      <c r="B11" s="2"/>
      <c r="C11" s="2"/>
      <c r="D11" s="2"/>
      <c r="E11" s="2"/>
      <c r="F11" s="2"/>
    </row>
    <row r="12" spans="1:6" ht="12.75">
      <c r="A12" s="1" t="s">
        <v>12</v>
      </c>
      <c r="B12" s="2"/>
      <c r="C12" s="2"/>
      <c r="D12" s="2"/>
      <c r="E12" s="2"/>
      <c r="F12" s="2"/>
    </row>
    <row r="13" spans="1:6" ht="12.75">
      <c r="A13" s="1" t="s">
        <v>7</v>
      </c>
      <c r="B13" s="2">
        <v>41.55</v>
      </c>
      <c r="C13" s="2"/>
      <c r="D13" s="2"/>
      <c r="E13" s="2"/>
      <c r="F13" s="2"/>
    </row>
    <row r="14" spans="1:6" ht="12.75">
      <c r="A14" s="1" t="s">
        <v>8</v>
      </c>
      <c r="B14" s="7">
        <f>B13*105%</f>
        <v>43.6275</v>
      </c>
      <c r="C14" s="4"/>
      <c r="D14" s="2"/>
      <c r="E14" s="2"/>
      <c r="F14" s="2"/>
    </row>
    <row r="15" spans="1:6" ht="12.75">
      <c r="A15" s="1" t="s">
        <v>9</v>
      </c>
      <c r="B15" s="7">
        <f>B14*105%</f>
        <v>45.808875</v>
      </c>
      <c r="C15" s="2"/>
      <c r="D15" s="2"/>
      <c r="E15" s="2"/>
      <c r="F15" s="2"/>
    </row>
    <row r="16" spans="1:6" ht="12.75">
      <c r="A16" s="1" t="s">
        <v>10</v>
      </c>
      <c r="B16" s="7">
        <f>B15*105%</f>
        <v>48.09931875</v>
      </c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" t="s">
        <v>13</v>
      </c>
      <c r="B18" s="2"/>
      <c r="C18" s="2"/>
      <c r="D18" s="2"/>
      <c r="E18" s="2"/>
      <c r="F18" s="2"/>
    </row>
    <row r="19" spans="1:6" ht="12.75">
      <c r="A19" s="1" t="s">
        <v>8</v>
      </c>
      <c r="B19" s="2">
        <f>B14*E6</f>
        <v>39.66136363636363</v>
      </c>
      <c r="C19" s="2"/>
      <c r="D19" s="2"/>
      <c r="E19" s="2"/>
      <c r="F19" s="2"/>
    </row>
    <row r="20" spans="1:6" ht="12.75">
      <c r="A20" s="1" t="s">
        <v>14</v>
      </c>
      <c r="B20" s="2">
        <f>B15*E7</f>
        <v>37.85478852272727</v>
      </c>
      <c r="C20" s="2"/>
      <c r="D20" s="2"/>
      <c r="E20" s="2"/>
      <c r="F20" s="2"/>
    </row>
    <row r="21" spans="1:6" ht="12.75">
      <c r="A21" s="1" t="s">
        <v>15</v>
      </c>
      <c r="B21" s="2">
        <f>B16*E8</f>
        <v>36.11821571590909</v>
      </c>
      <c r="C21" s="2"/>
      <c r="D21" s="2"/>
      <c r="E21" s="2"/>
      <c r="F21" s="2"/>
    </row>
    <row r="22" spans="1:6" ht="12.75">
      <c r="A22" s="1" t="s">
        <v>16</v>
      </c>
      <c r="B22" s="2">
        <f>SUM(B19:B21)</f>
        <v>113.63436787499998</v>
      </c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1" t="s">
        <v>17</v>
      </c>
      <c r="B24" s="2">
        <v>223.29</v>
      </c>
      <c r="C24" s="2"/>
      <c r="D24" s="2"/>
      <c r="E24" s="2"/>
      <c r="F24" s="2"/>
    </row>
    <row r="25" spans="1:6" ht="12.75">
      <c r="A25" s="1" t="s">
        <v>18</v>
      </c>
      <c r="B25" s="2">
        <v>12570692</v>
      </c>
      <c r="C25" s="2"/>
      <c r="D25" s="2"/>
      <c r="E25" s="2"/>
      <c r="F25" s="2"/>
    </row>
    <row r="26" spans="1:6" ht="12.75">
      <c r="A26" s="1" t="s">
        <v>19</v>
      </c>
      <c r="B26" s="7">
        <f>B25*B24/10000000</f>
        <v>280.690981668</v>
      </c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1" t="s">
        <v>20</v>
      </c>
      <c r="B28" s="7">
        <f>(B22*0.75)+B26</f>
        <v>365.91675757425</v>
      </c>
      <c r="C28" s="2"/>
      <c r="D28" s="2"/>
      <c r="E28" s="2"/>
      <c r="F28" s="2"/>
    </row>
    <row r="29" spans="1:6" ht="12.75">
      <c r="A29" s="1" t="s">
        <v>29</v>
      </c>
      <c r="B29" s="2"/>
      <c r="C29" s="2"/>
      <c r="D29" s="2"/>
      <c r="E29" s="2"/>
      <c r="F29" s="2"/>
    </row>
    <row r="30" spans="1:6" ht="12.75">
      <c r="A30" s="1" t="s">
        <v>21</v>
      </c>
      <c r="B30" s="2">
        <v>1040</v>
      </c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1" t="s">
        <v>23</v>
      </c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1" t="s">
        <v>24</v>
      </c>
      <c r="B34" s="2">
        <f>(48.1*1.05)/0.05</f>
        <v>1010.1</v>
      </c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Srinivas Andra</dc:creator>
  <cp:keywords/>
  <dc:description/>
  <cp:lastModifiedBy>srinivas.a</cp:lastModifiedBy>
  <dcterms:created xsi:type="dcterms:W3CDTF">2018-02-23T03:38:16Z</dcterms:created>
  <dcterms:modified xsi:type="dcterms:W3CDTF">2018-02-25T08:39:15Z</dcterms:modified>
  <cp:category/>
  <cp:version/>
  <cp:contentType/>
  <cp:contentStatus/>
</cp:coreProperties>
</file>