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ew Ideas\Ambika Cotton\Analysis\"/>
    </mc:Choice>
  </mc:AlternateContent>
  <bookViews>
    <workbookView xWindow="0" yWindow="0" windowWidth="23040" windowHeight="9408" activeTab="1"/>
  </bookViews>
  <sheets>
    <sheet name="AR-Notes" sheetId="1" r:id="rId1"/>
    <sheet name="Market" sheetId="6" r:id="rId2"/>
    <sheet name="Technology" sheetId="8" r:id="rId3"/>
    <sheet name="Production " sheetId="7" r:id="rId4"/>
    <sheet name="Mills" sheetId="3" r:id="rId5"/>
    <sheet name="Comp Adv" sheetId="4" r:id="rId6"/>
    <sheet name="Domain Gyan" sheetId="2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7" l="1"/>
  <c r="I8" i="6"/>
  <c r="B5" i="6"/>
  <c r="L24" i="1" l="1"/>
  <c r="K24" i="1"/>
  <c r="J24" i="1"/>
  <c r="L21" i="1"/>
  <c r="M21" i="1" s="1"/>
  <c r="L19" i="1"/>
  <c r="M19" i="1" s="1"/>
  <c r="L17" i="1"/>
  <c r="L15" i="1"/>
  <c r="M15" i="1" s="1"/>
  <c r="K21" i="1"/>
  <c r="K19" i="1"/>
  <c r="K17" i="1"/>
  <c r="K15" i="1"/>
  <c r="J21" i="1"/>
  <c r="J19" i="1"/>
  <c r="J17" i="1"/>
  <c r="J15" i="1"/>
  <c r="I21" i="1"/>
  <c r="I19" i="1"/>
  <c r="I17" i="1"/>
  <c r="I15" i="1"/>
  <c r="H21" i="1"/>
  <c r="H19" i="1"/>
  <c r="H17" i="1"/>
  <c r="H15" i="1"/>
  <c r="M17" i="1" l="1"/>
  <c r="J28" i="1" l="1"/>
  <c r="J30" i="1"/>
  <c r="I28" i="1"/>
  <c r="H28" i="1"/>
  <c r="M9" i="1"/>
  <c r="N9" i="1" s="1"/>
  <c r="L9" i="1"/>
  <c r="K9" i="1"/>
  <c r="J9" i="1"/>
  <c r="J10" i="1" s="1"/>
  <c r="I9" i="1"/>
  <c r="I10" i="1" s="1"/>
  <c r="H9" i="1"/>
  <c r="M8" i="1"/>
  <c r="L8" i="1"/>
  <c r="K8" i="1"/>
  <c r="K12" i="1" s="1"/>
  <c r="J8" i="1"/>
  <c r="I8" i="1"/>
  <c r="H8" i="1"/>
  <c r="H12" i="1" s="1"/>
  <c r="M7" i="1"/>
  <c r="M6" i="1"/>
  <c r="L6" i="1"/>
  <c r="L7" i="1" s="1"/>
  <c r="K6" i="1"/>
  <c r="K7" i="1" s="1"/>
  <c r="J6" i="1"/>
  <c r="I6" i="1"/>
  <c r="H6" i="1"/>
  <c r="H7" i="1" s="1"/>
  <c r="L5" i="1"/>
  <c r="M5" i="1"/>
  <c r="K5" i="1"/>
  <c r="J5" i="1"/>
  <c r="J7" i="1" s="1"/>
  <c r="I5" i="1"/>
  <c r="H5" i="1"/>
  <c r="H16" i="1" l="1"/>
  <c r="H18" i="1"/>
  <c r="H20" i="1"/>
  <c r="H22" i="1"/>
  <c r="K10" i="1"/>
  <c r="L12" i="1"/>
  <c r="L10" i="1"/>
  <c r="J22" i="1"/>
  <c r="J20" i="1"/>
  <c r="J16" i="1"/>
  <c r="J18" i="1"/>
  <c r="N6" i="1"/>
  <c r="I12" i="1"/>
  <c r="M12" i="1"/>
  <c r="N8" i="1"/>
  <c r="M10" i="1"/>
  <c r="K18" i="1"/>
  <c r="K20" i="1"/>
  <c r="K16" i="1"/>
  <c r="K22" i="1"/>
  <c r="I7" i="1"/>
  <c r="I22" i="1"/>
  <c r="I16" i="1"/>
  <c r="I18" i="1"/>
  <c r="I20" i="1"/>
  <c r="H10" i="1"/>
  <c r="N5" i="1"/>
  <c r="L16" i="1"/>
  <c r="L20" i="1"/>
  <c r="L18" i="1"/>
  <c r="L22" i="1"/>
  <c r="J12" i="1"/>
  <c r="D187" i="1"/>
  <c r="D186" i="1"/>
  <c r="C145" i="1"/>
  <c r="C147" i="1" s="1"/>
  <c r="B146" i="1"/>
  <c r="B145" i="1"/>
  <c r="B147" i="1" s="1"/>
  <c r="C97" i="1"/>
  <c r="B98" i="1"/>
  <c r="B97" i="1"/>
  <c r="C65" i="1"/>
  <c r="B64" i="1"/>
  <c r="D64" i="1" s="1"/>
  <c r="B63" i="1"/>
  <c r="B65" i="1" s="1"/>
  <c r="D146" i="1"/>
  <c r="D21" i="1"/>
  <c r="D20" i="1"/>
  <c r="C188" i="1"/>
  <c r="B188" i="1"/>
  <c r="C22" i="1"/>
  <c r="B22" i="1"/>
  <c r="D68" i="1"/>
  <c r="B69" i="1"/>
  <c r="C69" i="1"/>
  <c r="B195" i="1"/>
  <c r="B192" i="1"/>
  <c r="B183" i="1"/>
  <c r="B178" i="1"/>
  <c r="B177" i="1"/>
  <c r="C195" i="1"/>
  <c r="C192" i="1"/>
  <c r="D191" i="1"/>
  <c r="C183" i="1"/>
  <c r="C178" i="1"/>
  <c r="C177" i="1"/>
  <c r="D176" i="1"/>
  <c r="D175" i="1"/>
  <c r="B154" i="1"/>
  <c r="B151" i="1"/>
  <c r="B142" i="1"/>
  <c r="B137" i="1"/>
  <c r="B136" i="1"/>
  <c r="C154" i="1"/>
  <c r="C151" i="1"/>
  <c r="D150" i="1"/>
  <c r="C142" i="1"/>
  <c r="C137" i="1"/>
  <c r="C136" i="1"/>
  <c r="D135" i="1"/>
  <c r="D134" i="1"/>
  <c r="B106" i="1"/>
  <c r="B103" i="1"/>
  <c r="B94" i="1"/>
  <c r="B89" i="1"/>
  <c r="B88" i="1"/>
  <c r="C56" i="1"/>
  <c r="D54" i="1" s="1"/>
  <c r="C94" i="1"/>
  <c r="D90" i="1" s="1"/>
  <c r="C106" i="1"/>
  <c r="C103" i="1"/>
  <c r="D102" i="1"/>
  <c r="C89" i="1"/>
  <c r="C88" i="1"/>
  <c r="D87" i="1"/>
  <c r="D86" i="1"/>
  <c r="C72" i="1"/>
  <c r="D63" i="1" l="1"/>
  <c r="B99" i="1"/>
  <c r="D98" i="1"/>
  <c r="D97" i="1"/>
  <c r="D145" i="1"/>
  <c r="C99" i="1"/>
  <c r="D55" i="1"/>
  <c r="D140" i="1"/>
  <c r="D180" i="1"/>
  <c r="D52" i="1"/>
  <c r="D141" i="1"/>
  <c r="D181" i="1"/>
  <c r="D53" i="1"/>
  <c r="D138" i="1"/>
  <c r="D182" i="1"/>
  <c r="D139" i="1"/>
  <c r="D179" i="1"/>
  <c r="D92" i="1"/>
  <c r="D93" i="1"/>
  <c r="D91" i="1"/>
  <c r="C51" i="1"/>
  <c r="C50" i="1"/>
  <c r="B50" i="1"/>
  <c r="B72" i="1"/>
  <c r="B56" i="1"/>
  <c r="B51" i="1"/>
  <c r="D49" i="1"/>
  <c r="D48" i="1"/>
  <c r="C29" i="1" l="1"/>
  <c r="B29" i="1"/>
  <c r="C26" i="1"/>
  <c r="B26" i="1"/>
  <c r="D25" i="1"/>
  <c r="D12" i="1"/>
  <c r="D11" i="1"/>
  <c r="D10" i="1"/>
  <c r="D9" i="1"/>
  <c r="C13" i="1"/>
  <c r="D13" i="1" s="1"/>
  <c r="B7" i="1"/>
  <c r="C7" i="1"/>
  <c r="D6" i="1"/>
  <c r="D5" i="1"/>
  <c r="C8" i="1"/>
  <c r="B8" i="1"/>
  <c r="D8" i="1" l="1"/>
  <c r="B13" i="4"/>
  <c r="E13" i="4"/>
  <c r="D13" i="4"/>
  <c r="C13" i="4"/>
  <c r="F13" i="4"/>
</calcChain>
</file>

<file path=xl/sharedStrings.xml><?xml version="1.0" encoding="utf-8"?>
<sst xmlns="http://schemas.openxmlformats.org/spreadsheetml/2006/main" count="767" uniqueCount="571">
  <si>
    <t>Ambika Cotton Notes</t>
  </si>
  <si>
    <t>AR 2010</t>
  </si>
  <si>
    <t>Domestic</t>
  </si>
  <si>
    <t>Exports</t>
  </si>
  <si>
    <t>Sales</t>
  </si>
  <si>
    <t>FY09</t>
  </si>
  <si>
    <t>FY10</t>
  </si>
  <si>
    <t>Growth</t>
  </si>
  <si>
    <t>Contrib</t>
  </si>
  <si>
    <t>Severe power cut</t>
  </si>
  <si>
    <t>allowed to use 75-80% of connected vs 60% last year</t>
  </si>
  <si>
    <t xml:space="preserve">completeion of registered export contracts within specified time limit from registration </t>
  </si>
  <si>
    <t xml:space="preserve">mandatory central govt system of registration of cotton yarn </t>
  </si>
  <si>
    <t>state govt set off captive  wind mill power generation vs peak hour</t>
  </si>
  <si>
    <t>12 MW set up @ cost of 72.48 Cr - internal accrual of 14.88 Cr rest Bank loan</t>
  </si>
  <si>
    <t>when completed total capacity 27.4 vs 15.4 MW</t>
  </si>
  <si>
    <t xml:space="preserve">central govt withdrew duty drawback benefits of exports of cotton yarn </t>
  </si>
  <si>
    <t>inistence by garment manufactures - govt took above unparalleded and hasty steps - to control prices of cotton yarn</t>
  </si>
  <si>
    <t>availability of quality cotton at affordable price band</t>
  </si>
  <si>
    <t>Spindles</t>
  </si>
  <si>
    <t>Knitting</t>
  </si>
  <si>
    <t>Wind Power</t>
  </si>
  <si>
    <t>CDM benefits for wind power  uncertain ?</t>
  </si>
  <si>
    <t>price influence of cotton account of cotton exports?</t>
  </si>
  <si>
    <t>artificial demand for cotton and consequent impac on prices?</t>
  </si>
  <si>
    <t>Europe</t>
  </si>
  <si>
    <t>East &amp; SE Asia</t>
  </si>
  <si>
    <t>India</t>
  </si>
  <si>
    <t>Others</t>
  </si>
  <si>
    <t>RM Import</t>
  </si>
  <si>
    <t>RM</t>
  </si>
  <si>
    <t>Cotrib</t>
  </si>
  <si>
    <t>Spare Parts</t>
  </si>
  <si>
    <t>Spare Imports</t>
  </si>
  <si>
    <t>From 2010 AR</t>
  </si>
  <si>
    <t>Management Commentary</t>
  </si>
  <si>
    <t>------------------------------------------------------------------------------------------------------------------------------------------------------</t>
  </si>
  <si>
    <t>From 2011 AR</t>
  </si>
  <si>
    <t>AR 2011</t>
  </si>
  <si>
    <t>FY11</t>
  </si>
  <si>
    <t>demand environment for cotton remained robust with better realisations</t>
  </si>
  <si>
    <t>wind power capacity enhanced to 27.4 Mw - cost 73.17 Cr - Internal accruals 25.75 Cr, Loans 47.42 Cr</t>
  </si>
  <si>
    <t>prepaid Term Loans 7.15 Cr in FY11 and another 15.82 Cr till time of AR filing</t>
  </si>
  <si>
    <t>Cotton yarn broadly 2 categories a) Normal Yarn b) Specialty Yarn</t>
  </si>
  <si>
    <t xml:space="preserve">demand for specialty yarn would grow - comfort factor - </t>
  </si>
  <si>
    <t xml:space="preserve">company expanded capacity in specialty yarn </t>
  </si>
  <si>
    <t>challenges - wild fluctuation in cotton prices, govt regulatory mechanism, market appreciation of specialty cotton yarn and its uses</t>
  </si>
  <si>
    <t>100% cative power is established - which will lower power costs over long term</t>
  </si>
  <si>
    <t>Rsks - changes in govt policy restricting exports, withdrawing incentives for export</t>
  </si>
  <si>
    <t>From 2012 AR</t>
  </si>
  <si>
    <t>AR 2012</t>
  </si>
  <si>
    <t>FY12</t>
  </si>
  <si>
    <t>The long term trend of the cotton textile industry is better placed as the demand for</t>
  </si>
  <si>
    <t>cotton yarn is set to grow considerably as more and more users opt to wear cotton</t>
  </si>
  <si>
    <t>based clothing vis-a-vis other clothing styles on account of its Comfortability in wearing.</t>
  </si>
  <si>
    <t>But the industry, on the other hand, is exposed to volatility in cotton prices the main input</t>
  </si>
  <si>
    <t>in manufacturing cotton yarn</t>
  </si>
  <si>
    <t>The Cotton yarn manufacturing industry is broadly categorized into viz: (i) Normal yarn</t>
  </si>
  <si>
    <t>(ii) Speciality yarn. The demand for speciality yarn would grow on account of comfort</t>
  </si>
  <si>
    <t>of cotton wear, wherein specialty yarn is the major input and as such the speciality</t>
  </si>
  <si>
    <t>products would have a continuous demand.</t>
  </si>
  <si>
    <t>The Company is operating only in speciality cotton yarn segment and would be in a</t>
  </si>
  <si>
    <t>position to make use of continuous demand for such yarn.</t>
  </si>
  <si>
    <t>(ii) Government regulatory issues</t>
  </si>
  <si>
    <t>(iii) Rupee depreciation against USD</t>
  </si>
  <si>
    <t>(iv) High cost of interest for domestic borrowing</t>
  </si>
  <si>
    <t>(v) Consistent and adequate supply of quality power without any interruptions.</t>
  </si>
  <si>
    <t>(vi) Transfer of power generated by windmills to grid by TNEB without interruption and its</t>
  </si>
  <si>
    <t>allowability for due set-off for captive consumption</t>
  </si>
  <si>
    <t>Challenges</t>
  </si>
  <si>
    <t>(i) Volatility in cotton prices</t>
  </si>
  <si>
    <t>Risks and Concerns</t>
  </si>
  <si>
    <t>Government policy of controlling free exports, sudden rupee depreciation against USD,</t>
  </si>
  <si>
    <t>sustaining the high bank interest, volatility in cotton prices, wind grid connectivity and due</t>
  </si>
  <si>
    <t>set-off, uninterrupted power would have a bearing on the overall performance of the</t>
  </si>
  <si>
    <t>company.</t>
  </si>
  <si>
    <t>From 2013 AR</t>
  </si>
  <si>
    <t>The performance of the Company would exhibit that its constant efforts towards focusing on</t>
  </si>
  <si>
    <t>manufacturing of high quality speciality yarn has substantially strengthened its operational base both in</t>
  </si>
  <si>
    <t>our country and outside India ensuring constant demand for the products of the company. The usual</t>
  </si>
  <si>
    <t>factors, which continue to have a bearing over the operations of the company, in recent periods, such as</t>
  </si>
  <si>
    <t>volatility in cotton prices, fluctuation in foreign currency rates, adequate uninterrupted supply of power</t>
  </si>
  <si>
    <t>and cost of interest have a cumulative bearing over the operational performance of the company. The</t>
  </si>
  <si>
    <t>company would continue to make fine performance in the coming years on account of its strategic</t>
  </si>
  <si>
    <t>policies over sustaining of its operations. In order to strengthen and modernize its production base the</t>
  </si>
  <si>
    <t>company has embarked on, in modernizing its Unit-I at a cost of Rs.13.84 Crores, which will be met fully</t>
  </si>
  <si>
    <t>out of internal accruals of the company.</t>
  </si>
  <si>
    <t>The demand for cotton yarn remained stable for the year and such trend is expected to remain for the</t>
  </si>
  <si>
    <t>current year as well. Clothing made out of cotton offers the most comfortable wear ensuring continued</t>
  </si>
  <si>
    <t>demand and more so for the speciality quality yarn. However this positive scenario is subject to various</t>
  </si>
  <si>
    <t>factors such as volatility in cotton prices.</t>
  </si>
  <si>
    <t>The demand for speciality yarn made out of premium cottons by top end customers engaged in</t>
  </si>
  <si>
    <t>manufacturing premium shirts and t-shirts is on the growth path and catering such demand ensures</t>
  </si>
  <si>
    <t>continued demand.</t>
  </si>
  <si>
    <t>From 2014 AR</t>
  </si>
  <si>
    <t>FY13</t>
  </si>
  <si>
    <t>FY14</t>
  </si>
  <si>
    <t>AR 2014</t>
  </si>
  <si>
    <t>AR 2013</t>
  </si>
  <si>
    <t>The Company’s constant focus on speciality yarn and versatile product mix , catering to the market</t>
  </si>
  <si>
    <t>leaders both in the domestic market and as well as in the international market, differing from majority</t>
  </si>
  <si>
    <t>yarn producers, has largely contributed to the overall improved financial performance of the company.</t>
  </si>
  <si>
    <t>The Company has invested so far as upto 31.03.2014 Rs.22.30 Crores towards modernization of its Unit – I</t>
  </si>
  <si>
    <t>and implemented EHT facility (110 KVA Sub-Station) at a cost of Rs. 6.49 Crores ensuring dedicated</t>
  </si>
  <si>
    <t>electric supply exclusively to support the operations of Unit – II , III &amp; IV within the factory premises of</t>
  </si>
  <si>
    <t>the company.</t>
  </si>
  <si>
    <t>Further the company has prepaid Rs.16.80 Crores of Term loans in the current year ,</t>
  </si>
  <si>
    <t>thereby reducing the high cost term loans and the remaining term loans are covered under Technology</t>
  </si>
  <si>
    <t>Upgradation Fund Scheme(TUFS). All the investments and prepayment of Term loans are out of</t>
  </si>
  <si>
    <t>Company’s internal accruals.</t>
  </si>
  <si>
    <t>2. Industry Outlook</t>
  </si>
  <si>
    <t>The demand for Cotton Yarn was consistent throughout the year and the trend is expected to remain for</t>
  </si>
  <si>
    <t>the current year . The Company’s focus is to continue to manufacture speciality Cotton Yarn to derive the</t>
  </si>
  <si>
    <t>optimum use of production facilities created.</t>
  </si>
  <si>
    <t>3. Opportunities</t>
  </si>
  <si>
    <t>The Company by concentrating and focusing on manufacture of speciality yarn has created specific</t>
  </si>
  <si>
    <t>markets for its products and continued good demand for its products ensures sustained profitable</t>
  </si>
  <si>
    <t>operations.</t>
  </si>
  <si>
    <t>4. Challenges</t>
  </si>
  <si>
    <t>(i) Good economic environment</t>
  </si>
  <si>
    <t>(ii) Freeing of Government regulatory controls with regard to exports</t>
  </si>
  <si>
    <t>5. Company Outlook.</t>
  </si>
  <si>
    <t>Despite the adverse economic scenario the Company continues to have good demand for its products</t>
  </si>
  <si>
    <t>and further strengthened its production base by modernizing one of its units and installed EHT line (110</t>
  </si>
  <si>
    <t>KVA Sub-Station) for smooth flow of quality power. These measures will continue to support the</t>
  </si>
  <si>
    <t>operations of the company.</t>
  </si>
  <si>
    <t>6. Risks and Concerns</t>
  </si>
  <si>
    <t>The continued policy of Government controlling free exports and volatile economic environment have a</t>
  </si>
  <si>
    <t>bearing on the overall performance of the company.</t>
  </si>
  <si>
    <t>Sale of Products Comprises􀀁 􀀁</t>
  </si>
  <si>
    <t>Cotton Yarn 4205012953􀀁 3506378022</t>
  </si>
  <si>
    <t>Knitted Fabrics 39450342􀀁 34915849</t>
  </si>
  <si>
    <t>Waste Cotton 350760571􀀁 308836685</t>
  </si>
  <si>
    <t>􀀁 􀀁 􀀁 4595223866􀀁 3850130556</t>
  </si>
  <si>
    <t>Forex</t>
  </si>
  <si>
    <t>Earnings</t>
  </si>
  <si>
    <t>Expense</t>
  </si>
  <si>
    <t>Natural Hedge emerging</t>
  </si>
  <si>
    <t>Net Earnings/Outgo</t>
  </si>
  <si>
    <t>Forex expenses catching up with earnings</t>
  </si>
  <si>
    <t>Bracker</t>
  </si>
  <si>
    <t>Graf</t>
  </si>
  <si>
    <t>Novibra</t>
  </si>
  <si>
    <t>Suessen</t>
  </si>
  <si>
    <t>Asian Textile Machinery Exhibition</t>
  </si>
  <si>
    <t>Spinning rings and travellers</t>
  </si>
  <si>
    <t>Card clothings</t>
  </si>
  <si>
    <t>underwinding free Crocodoff spindles</t>
  </si>
  <si>
    <t>--------------------------------------------------------------------------------------------------------------------------</t>
  </si>
  <si>
    <t>"Old" Ring spinning system</t>
  </si>
  <si>
    <t>Advantages of "New" open-end rotor spinning and  air-jet spinning - very high production speeds</t>
  </si>
  <si>
    <t xml:space="preserve">Compact spinning system originally designed to improve yarn parameters, reduced yarn hairiness, </t>
  </si>
  <si>
    <t xml:space="preserve">in the course of time innovative spinning mill owners developed procedures to transform lower value raw material into excellent ring yarn </t>
  </si>
  <si>
    <t>Some cotton provenience and also combining noils that could only be marketed as rotor yarns</t>
  </si>
  <si>
    <t>now find their way - as addition to virgin fibres - and are merchandised as if they have much higher value</t>
  </si>
  <si>
    <t>worldwide more than 7 Million Elite compact set</t>
  </si>
  <si>
    <t>all kinds of customers could be served - customers buying new machinery as well those investing in existing machinery park</t>
  </si>
  <si>
    <t>Elite compact spinning system offered for modernisation of existing spinning systems</t>
  </si>
  <si>
    <t>Cognetex</t>
  </si>
  <si>
    <t>Guadino</t>
  </si>
  <si>
    <t>Zinser</t>
  </si>
  <si>
    <t xml:space="preserve">Compact yarn benefits </t>
  </si>
  <si>
    <t>reduced hairiness</t>
  </si>
  <si>
    <t>improved Uster evenness</t>
  </si>
  <si>
    <t>maximum tenacity</t>
  </si>
  <si>
    <t>increased elongation</t>
  </si>
  <si>
    <t>increased fabric resistance to wear</t>
  </si>
  <si>
    <t>improved fabric comfort</t>
  </si>
  <si>
    <t>Sportking</t>
  </si>
  <si>
    <t>Punjab</t>
  </si>
  <si>
    <t xml:space="preserve">Mill </t>
  </si>
  <si>
    <t>Location</t>
  </si>
  <si>
    <t>Ludhiana</t>
  </si>
  <si>
    <t>Unit I</t>
  </si>
  <si>
    <t>Unit II</t>
  </si>
  <si>
    <t>Turnover</t>
  </si>
  <si>
    <t>Bhatinda</t>
  </si>
  <si>
    <t>Compact spinning</t>
  </si>
  <si>
    <t>Yarns</t>
  </si>
  <si>
    <t>100% combed cotton yarn</t>
  </si>
  <si>
    <t>100% combed cotton compact yarn</t>
  </si>
  <si>
    <t>poly cotton blended yarn</t>
  </si>
  <si>
    <t>organic cotton</t>
  </si>
  <si>
    <t>BCI cotton</t>
  </si>
  <si>
    <t>Elite Yarn</t>
  </si>
  <si>
    <t>Elite 2/40</t>
  </si>
  <si>
    <t>Elite Compactset/ELiTwist Compactset Suessen dominates the world market in compact ring spinning systems</t>
  </si>
  <si>
    <t>200 Mn USD</t>
  </si>
  <si>
    <t>Exports 80% of production worldwide</t>
  </si>
  <si>
    <t>Production</t>
  </si>
  <si>
    <t>TPA</t>
  </si>
  <si>
    <t>Ring Spinning</t>
  </si>
  <si>
    <t>Yarn Count</t>
  </si>
  <si>
    <t>40/1</t>
  </si>
  <si>
    <t>30/1</t>
  </si>
  <si>
    <t>2/40</t>
  </si>
  <si>
    <t>NE'20s to '40s (weaving and hosiery). NE 80</t>
  </si>
  <si>
    <t>LS Mills</t>
  </si>
  <si>
    <t>Theni</t>
  </si>
  <si>
    <t>ELiTe Compact</t>
  </si>
  <si>
    <t>ELiTwist</t>
  </si>
  <si>
    <t>NE 60s to 160s in Egyptian, Indian and Supima Cotton</t>
  </si>
  <si>
    <t>TFO gassed yarns vs ELiTwist - considerabe savings - Suession completely replaced Tfo in some markets; production rate double than conventional TFO</t>
  </si>
  <si>
    <t>Shri Shanmugavel Mills</t>
  </si>
  <si>
    <t>first order for Elite in 2005</t>
  </si>
  <si>
    <t>now all spindles converted to Elite Compact system</t>
  </si>
  <si>
    <t>Elite Compact Spindles</t>
  </si>
  <si>
    <t>largest customer of Suessen in the world</t>
  </si>
  <si>
    <t>TN</t>
  </si>
  <si>
    <t>300 wind mills producing all the power needed</t>
  </si>
  <si>
    <t>http://ssmyarn.com</t>
  </si>
  <si>
    <t>www.sportking.co.in</t>
  </si>
  <si>
    <t>www.lsmills.com</t>
  </si>
  <si>
    <t>Pioneers in compact like Loyal Textiles,</t>
  </si>
  <si>
    <t>Tamilnadu, after more than 10 years of</t>
  </si>
  <si>
    <t>association, favored Suessen with 25,000</t>
  </si>
  <si>
    <t>EliTe®Spindles order making the total</t>
  </si>
  <si>
    <t>EliTe® capacity of 1 lakh spindles.</t>
  </si>
  <si>
    <t>Shri Govindaraja Mills have repeated the</t>
  </si>
  <si>
    <t>order for 40,000 EliTe®Spindles on Rieter</t>
  </si>
  <si>
    <t>G 32 ring frames.</t>
  </si>
  <si>
    <t>• The Lakshmi Mills Limited, Coimbatore,</t>
  </si>
  <si>
    <t>after many years of compact experience,</t>
  </si>
  <si>
    <t>again favored Suessen with new order for</t>
  </si>
  <si>
    <t>30,000 spindles.</t>
  </si>
  <si>
    <t>Nitin Spinners</t>
  </si>
  <si>
    <t>EliTe®CompactSet is the modernization package</t>
  </si>
  <si>
    <t>for short and long-staple ring spinning</t>
  </si>
  <si>
    <t>machines. It is designed to meet even the</t>
  </si>
  <si>
    <t>most challenging demands that high-end</t>
  </si>
  <si>
    <t>spinning mills make on a compact spinning</t>
  </si>
  <si>
    <t>system:</t>
  </si>
  <si>
    <t>• Optimum and sustained yarn quality</t>
  </si>
  <si>
    <t>• High consistency of all yarn parameters</t>
  </si>
  <si>
    <t>• Minimal variation between spinning positions</t>
  </si>
  <si>
    <t>• No restrictions in regard to raw material</t>
  </si>
  <si>
    <t>• Easy handling</t>
  </si>
  <si>
    <t>• Universal application</t>
  </si>
  <si>
    <t>• Can be installed on almost all machine</t>
  </si>
  <si>
    <t>types</t>
  </si>
  <si>
    <t>The Distinctive Characteristics of</t>
  </si>
  <si>
    <t>EliTe®CompactSet</t>
  </si>
  <si>
    <t>• Variants for spinning short-staple and</t>
  </si>
  <si>
    <t>long-staple fibres (worsted spinning)</t>
  </si>
  <si>
    <t>• Designed for all types of fibres and blends</t>
  </si>
  <si>
    <t>• Works with spinning single yarns, two-ply</t>
  </si>
  <si>
    <t>yarns and core yarns</t>
  </si>
  <si>
    <t>• Optimized and universally applicable spinning</t>
  </si>
  <si>
    <t>accessories and components</t>
  </si>
  <si>
    <t>• Retrofit possible to most different types of</t>
  </si>
  <si>
    <t>top weighting arms of well-known suppliers</t>
  </si>
  <si>
    <t>• Can be applied to new machines by the</t>
  </si>
  <si>
    <t>OEM or retrofitted to all types of ring</t>
  </si>
  <si>
    <t>spinning machines of renowned machine</t>
  </si>
  <si>
    <t>manufacturers</t>
  </si>
  <si>
    <t>Over 450,000 kg of yarn is produced every</t>
  </si>
  <si>
    <t>day, and exported to over 60 countries</t>
  </si>
  <si>
    <t>The revolutionary</t>
  </si>
  <si>
    <t>HPS design of spindles (introduced in 1988)</t>
  </si>
  <si>
    <t>changed classical ring spinning and opened</t>
  </si>
  <si>
    <t>new prospects for spinning at speeds of up</t>
  </si>
  <si>
    <t>to 25,000 rpm</t>
  </si>
  <si>
    <t>A spindle is not just a bearing. The development</t>
  </si>
  <si>
    <t>of yarn catching and cutting devices also</t>
  </si>
  <si>
    <t>has an interesting history – from the traditional</t>
  </si>
  <si>
    <t>Novibra steel catcher to more advanced yarn</t>
  </si>
  <si>
    <t>catchers, still used by machine manufacterers,</t>
  </si>
  <si>
    <t>and finally to modern SERVOGRIP catchers</t>
  </si>
  <si>
    <t>on RIETER machines. The recently introduced</t>
  </si>
  <si>
    <t>CROCOdoff cutting crown offers new</t>
  </si>
  <si>
    <t>opportunities to spinning mills equipped with</t>
  </si>
  <si>
    <t>autodoffers. Spindles with CROCOdoff cutting</t>
  </si>
  <si>
    <t>crowns help to improve the doffing process</t>
  </si>
  <si>
    <t>significantly and meet the growing requirements</t>
  </si>
  <si>
    <t>of modern spinning mills</t>
  </si>
  <si>
    <t>The KPR Group recently comissioned</t>
  </si>
  <si>
    <t>over 100,000 EliTe®Compact Spindles</t>
  </si>
  <si>
    <t>on RIETER G32 ring spinning machines.</t>
  </si>
  <si>
    <t>After careful comparative studies,</t>
  </si>
  <si>
    <t>KPR opted for the SUESSEN</t>
  </si>
  <si>
    <t>HP-GX 3010 Top Weighting Arm on</t>
  </si>
  <si>
    <t>all G32 (instead of the standard P3-1)</t>
  </si>
  <si>
    <t>because of superior yarn quality values,</t>
  </si>
  <si>
    <t>particularly IPI and evenness</t>
  </si>
  <si>
    <t>It is the product of</t>
  </si>
  <si>
    <t>breaking force of the yarn, multiplied</t>
  </si>
  <si>
    <t>with the breaking elongation of the</t>
  </si>
  <si>
    <t>yarn.</t>
  </si>
  <si>
    <t>The higher this value, the better the</t>
  </si>
  <si>
    <t>yarn will perform in warping and</t>
  </si>
  <si>
    <t>weaving.</t>
  </si>
  <si>
    <t>We can visualize it as follows:</t>
  </si>
  <si>
    <t>π Assume, the yarn was a steel wire:</t>
  </si>
  <si>
    <t>Obviously, the break force is very</t>
  </si>
  <si>
    <t>high, elongation very low, and this</t>
  </si>
  <si>
    <t>”yarn” would not break much during</t>
  </si>
  <si>
    <t>π Now, assume the yarn was extremely</t>
  </si>
  <si>
    <t>elastic like Lycra: The break</t>
  </si>
  <si>
    <t>force is very low, elongation very</t>
  </si>
  <si>
    <t>high, and this ”yarn”would not</t>
  </si>
  <si>
    <t>break often during weaving, too.</t>
  </si>
  <si>
    <t>These two extreme cases show, that</t>
  </si>
  <si>
    <t>the product of elongation and break</t>
  </si>
  <si>
    <t>force is a suitable indicator of weaving</t>
  </si>
  <si>
    <t>performance. The higher the value, the</t>
  </si>
  <si>
    <t>better the weaving performance one</t>
  </si>
  <si>
    <t>may expect.</t>
  </si>
  <si>
    <t>Mr. Bezerra: The main characteristic of</t>
  </si>
  <si>
    <t>compact yarn is the reduced hairiness</t>
  </si>
  <si>
    <t>and - as a consequence of the higher</t>
  </si>
  <si>
    <t>resistance - you can spin with lower</t>
  </si>
  <si>
    <t>twist, getting a better touch and dye</t>
  </si>
  <si>
    <t>stuff absorption.You can even make</t>
  </si>
  <si>
    <t>savings in the use of dyeing agents. In</t>
  </si>
  <si>
    <t>the weaving process you can reduce</t>
  </si>
  <si>
    <t>the sizing application because of the</t>
  </si>
  <si>
    <t>higher yarn strength.</t>
  </si>
  <si>
    <t>Did you make any</t>
  </si>
  <si>
    <t>savings in cotton quality, noil or cotton</t>
  </si>
  <si>
    <t>waste?</t>
  </si>
  <si>
    <t>Mr. Bezerra: The percentage of cotton</t>
  </si>
  <si>
    <t>waste on the ring spinning frame is</t>
  </si>
  <si>
    <t>drastically reduced, but we are not</t>
  </si>
  <si>
    <t>looking for savings in the spinning</t>
  </si>
  <si>
    <t>process.We want to give the benefits</t>
  </si>
  <si>
    <t>to our clients. Therefore we are now</t>
  </si>
  <si>
    <t>using even better cotton, Pima-like</t>
  </si>
  <si>
    <t>cotton.</t>
  </si>
  <si>
    <t>SPINNOVATION: Are you spinning the</t>
  </si>
  <si>
    <t>same yarn count as before?</t>
  </si>
  <si>
    <t>Mr. Bezerra: Besides Ne 24, 30, 36 and</t>
  </si>
  <si>
    <t>40 as we did before, we are now spinning</t>
  </si>
  <si>
    <t>even Ne 45, 50 and Ne 60 for</t>
  </si>
  <si>
    <t>knitting and weaving applications.</t>
  </si>
  <si>
    <t>SPINNOVATION: Do you spin the yarn</t>
  </si>
  <si>
    <t>with the same twist/same production</t>
  </si>
  <si>
    <t>as in conventional spinning?</t>
  </si>
  <si>
    <t>Mr. Bezerra: At the moment we are</t>
  </si>
  <si>
    <t>spinning with the same twist factor, but</t>
  </si>
  <si>
    <t>we realized very soon that it is possible</t>
  </si>
  <si>
    <t>to reduce twist, as compact yarn</t>
  </si>
  <si>
    <t>has a much higher yarn strength. Now</t>
  </si>
  <si>
    <t>we are studying this twist reduction</t>
  </si>
  <si>
    <t>and we believe that this is possible up</t>
  </si>
  <si>
    <t>to 5% less twist.</t>
  </si>
  <si>
    <t>SPINNOVATION: Do you think that</t>
  </si>
  <si>
    <t>compact yarn will substitute conventional</t>
  </si>
  <si>
    <t>ring yarn in the future?</t>
  </si>
  <si>
    <t>Mr. Bezerra:We believe so,maybe not</t>
  </si>
  <si>
    <t>all the conventional yarn, but a major</t>
  </si>
  <si>
    <t>part of it. Compact yarn is perfectly</t>
  </si>
  <si>
    <t>suited for combed yarns of superior</t>
  </si>
  <si>
    <t>quality, for an application range that</t>
  </si>
  <si>
    <t>has not existed before.</t>
  </si>
  <si>
    <t>SPINNOVATION: Do the clients in</t>
  </si>
  <si>
    <t>Brazil already know the advantages of</t>
  </si>
  <si>
    <t>compact yarn?</t>
  </si>
  <si>
    <t>Mr. Bezerra: Yes, because in the beginning</t>
  </si>
  <si>
    <t>we sent many samples to our</t>
  </si>
  <si>
    <t>clients. All those samples found</t>
  </si>
  <si>
    <t>approval and many of our clients are</t>
  </si>
  <si>
    <t>now buying already for the 4th time in</t>
  </si>
  <si>
    <t>less than 4 months.</t>
  </si>
  <si>
    <t>Some clients do not buy imported</t>
  </si>
  <si>
    <t>yarns any more, but they buy the yarn</t>
  </si>
  <si>
    <t>now from TBM, appreciating all the</t>
  </si>
  <si>
    <t>Compact Spinning: The New Potential</t>
  </si>
  <si>
    <t>for Short Staple Cottons</t>
  </si>
  <si>
    <t>They evaluated the performance of different</t>
  </si>
  <si>
    <t>U.S. and Texas upland cottons</t>
  </si>
  <si>
    <t>on modern conventional ring spinning</t>
  </si>
  <si>
    <t>machines and the improvements in</t>
  </si>
  <si>
    <t>performance resulting from compact</t>
  </si>
  <si>
    <t>spinning. They concluded that the</t>
  </si>
  <si>
    <t>compact yarn structure gets very</t>
  </si>
  <si>
    <t>close to a maximum utilization of each</t>
  </si>
  <si>
    <t>fibre in the yarn bundle. A higher yarn</t>
  </si>
  <si>
    <t>strength is achieved from any fibres</t>
  </si>
  <si>
    <t>used. However, the improvement</t>
  </si>
  <si>
    <t>appears to be greater for shorter staple</t>
  </si>
  <si>
    <t>cotton than for longer staple cotton.</t>
  </si>
  <si>
    <t>Fibres, inadequate for use in conventional</t>
  </si>
  <si>
    <t>ring spinning, may be spun</t>
  </si>
  <si>
    <t>satisfactorily on the compact system.</t>
  </si>
  <si>
    <t>As expected, the compact spinning</t>
  </si>
  <si>
    <t>system greatly reduced the yarn hairiness.</t>
  </si>
  <si>
    <t>The spinning machines used</t>
  </si>
  <si>
    <t>were the SUESSEN Fiomax 000 for</t>
  </si>
  <si>
    <t>conventional ring spinning and the</t>
  </si>
  <si>
    <t>SUESSEN Fiomax E  (equipped with</t>
  </si>
  <si>
    <t>EliTeQCompactSet) for compact ring</t>
  </si>
  <si>
    <t>spinning.</t>
  </si>
  <si>
    <t>It is up to each customer to find his</t>
  </si>
  <si>
    <t>optimum by asking the following basic</t>
  </si>
  <si>
    <t>questions, which should preferably be</t>
  </si>
  <si>
    <t>clearly answered ahead of an investment:</t>
  </si>
  <si>
    <t>π Is the intended investment meant</t>
  </si>
  <si>
    <t>to improve the properties of subsequent</t>
  </si>
  <si>
    <t>processing or to develop</t>
  </si>
  <si>
    <t>new textile products?</t>
  </si>
  <si>
    <t>π Is main emphasis laid on better raw</t>
  </si>
  <si>
    <t>material exploitation?</t>
  </si>
  <si>
    <t>π Should the advantage of better utilization</t>
  </si>
  <si>
    <t>of fibre substance be used</t>
  </si>
  <si>
    <t>for production increase?</t>
  </si>
  <si>
    <t>5. Essential Characteristics of EliTwistQ</t>
  </si>
  <si>
    <t>and Economic Considerations</t>
  </si>
  <si>
    <t>The utilization of fibre substance achievable with EliTwistQ is</t>
  </si>
  <si>
    <t>unrivalled by any other spinning process presently offered.</t>
  </si>
  <si>
    <t>Outstanding characteristics are:</t>
  </si>
  <si>
    <t>π Very smooth structure, closed yarn surface, circular yarn</t>
  </si>
  <si>
    <t>cross-section</t>
  </si>
  <si>
    <t>π High regularity</t>
  </si>
  <si>
    <t>π Considerably reduced fibre loss at the drafting system</t>
  </si>
  <si>
    <t>front roller pair</t>
  </si>
  <si>
    <t>π Extremely low hairiness, especially of long fibres</t>
  </si>
  <si>
    <t>(S3, &gt; 3 mm)</t>
  </si>
  <si>
    <t>π High breaking load and elongation, maximum work capacity</t>
  </si>
  <si>
    <t>π Very high yarn slippage and abrasion resistance</t>
  </si>
  <si>
    <t>π Very low pilling tendency</t>
  </si>
  <si>
    <t>π Low twist coefficients</t>
  </si>
  <si>
    <t>π Unrestricted traveller speeds</t>
  </si>
  <si>
    <t>Manufacturing costs reduced up to about 50% compared</t>
  </si>
  <si>
    <t>with conventional twisted yarn</t>
  </si>
  <si>
    <t>π Saving or even elimination of sizing agent in most applications</t>
  </si>
  <si>
    <t>π No restrictions in splicing</t>
  </si>
  <si>
    <t xml:space="preserve"> </t>
  </si>
  <si>
    <t>RM Imports</t>
  </si>
  <si>
    <t>%Contrib</t>
  </si>
  <si>
    <t>CAGR</t>
  </si>
  <si>
    <t>Ambika</t>
  </si>
  <si>
    <t>EBITDA %</t>
  </si>
  <si>
    <t>RM/Sales</t>
  </si>
  <si>
    <t>E &amp;SE Asia</t>
  </si>
  <si>
    <t>Waste Cotton</t>
  </si>
  <si>
    <t>Captive Use</t>
  </si>
  <si>
    <t>Compact Spindles</t>
  </si>
  <si>
    <t>Capex</t>
  </si>
  <si>
    <t>% Contrib</t>
  </si>
  <si>
    <t>FY 2014</t>
  </si>
  <si>
    <t>FY 2013</t>
  </si>
  <si>
    <t>FY 2012</t>
  </si>
  <si>
    <t>FY 2011</t>
  </si>
  <si>
    <t>FY2010</t>
  </si>
  <si>
    <t>Cheslind</t>
  </si>
  <si>
    <t>Common Size Expenses Map</t>
  </si>
  <si>
    <t>Power Cost/Sales</t>
  </si>
  <si>
    <t>Employee Cost/Sales</t>
  </si>
  <si>
    <t>COUNTS</t>
  </si>
  <si>
    <t>&gt; 40 and &lt; 80</t>
  </si>
  <si>
    <t>80 to 140</t>
  </si>
  <si>
    <t>Mkt share</t>
  </si>
  <si>
    <t>24 to 40</t>
  </si>
  <si>
    <t xml:space="preserve">&lt; 24 </t>
  </si>
  <si>
    <t># of Players</t>
  </si>
  <si>
    <t>Growing at</t>
  </si>
  <si>
    <t>5-7%</t>
  </si>
  <si>
    <t>?</t>
  </si>
  <si>
    <t>very few</t>
  </si>
  <si>
    <t>quite a few</t>
  </si>
  <si>
    <t>maximum</t>
  </si>
  <si>
    <t>Technology</t>
  </si>
  <si>
    <t>Open-end Spinning</t>
  </si>
  <si>
    <t>Conventional spinning</t>
  </si>
  <si>
    <t>Compact Spinning</t>
  </si>
  <si>
    <t>Price Range</t>
  </si>
  <si>
    <t>180-200/Kg</t>
  </si>
  <si>
    <t>235-270/Kg</t>
  </si>
  <si>
    <t>350 upwards</t>
  </si>
  <si>
    <t>unorganised</t>
  </si>
  <si>
    <t>DCH</t>
  </si>
  <si>
    <t>MCU-5</t>
  </si>
  <si>
    <t>Giza ELS</t>
  </si>
  <si>
    <t>Cotton Variety</t>
  </si>
  <si>
    <t>Blend Mix</t>
  </si>
  <si>
    <t>Local</t>
  </si>
  <si>
    <t>Import</t>
  </si>
  <si>
    <t>Local/ Import</t>
  </si>
  <si>
    <t>Price Range /Candy</t>
  </si>
  <si>
    <t>New York</t>
  </si>
  <si>
    <t>Global Pricing</t>
  </si>
  <si>
    <t>Length</t>
  </si>
  <si>
    <t>Strength</t>
  </si>
  <si>
    <t>32 mm</t>
  </si>
  <si>
    <t>31 mm</t>
  </si>
  <si>
    <t>34 mm</t>
  </si>
  <si>
    <t>32 GPT</t>
  </si>
  <si>
    <t>30 GPT</t>
  </si>
  <si>
    <t>35 GPT</t>
  </si>
  <si>
    <t>Blended</t>
  </si>
  <si>
    <t>Cost/Spindle</t>
  </si>
  <si>
    <t>30 S CH GPSS Grams/Spindle/Shift/day</t>
  </si>
  <si>
    <t>Working days</t>
  </si>
  <si>
    <t>Production per shift (kg)</t>
  </si>
  <si>
    <t>Prdouction/day 3 shifts (kg)</t>
  </si>
  <si>
    <t>Sales (Cr)</t>
  </si>
  <si>
    <t>Investment (Cr)</t>
  </si>
  <si>
    <t>Compact            Avg Player</t>
  </si>
  <si>
    <t>Conventional Spindle</t>
  </si>
  <si>
    <t>Production per year (kg)</t>
  </si>
  <si>
    <t>Asset Turn</t>
  </si>
  <si>
    <t>30s CH Rate/Kg (2014)</t>
  </si>
  <si>
    <t>Production/Efficiency           30 S CH</t>
  </si>
  <si>
    <t>Compact Efficient</t>
  </si>
  <si>
    <t>Production/Efficiency           80 S CW</t>
  </si>
  <si>
    <t>80s CW Rate/Kg (2014)</t>
  </si>
  <si>
    <t>80s CW GPSS Grams/Spindle/Shift/day</t>
  </si>
  <si>
    <t>Spinning</t>
  </si>
  <si>
    <t>Minimum initial Capex (Cr)</t>
  </si>
  <si>
    <t>Lowest economic viability #</t>
  </si>
  <si>
    <t>Cost/Spindle (Rs)</t>
  </si>
  <si>
    <t>Spinners sell to Weavers</t>
  </si>
  <si>
    <t>Weavers</t>
  </si>
  <si>
    <t>Spinners</t>
  </si>
  <si>
    <t>Loom</t>
  </si>
  <si>
    <t>Bargaining Power</t>
  </si>
  <si>
    <t>Immense</t>
  </si>
  <si>
    <t>Shutdown</t>
  </si>
  <si>
    <t>25L -50L</t>
  </si>
  <si>
    <t>2-4</t>
  </si>
  <si>
    <t>Cost/Loom ?</t>
  </si>
  <si>
    <t>Utilsation/Shutdown</t>
  </si>
  <si>
    <t>can easily defer by a week, shutdown, just pay salaries of 4-5 folks</t>
  </si>
  <si>
    <t>min 300 employees</t>
  </si>
  <si>
    <t>NIL</t>
  </si>
  <si>
    <t>Utilsation Required</t>
  </si>
  <si>
    <t>Cannot afford to stop/defer production</t>
  </si>
  <si>
    <t>95%+</t>
  </si>
  <si>
    <t>Much bigger player but has to sell to much smaller players, 80% of market is smaller players</t>
  </si>
  <si>
    <t xml:space="preserve">Premium Shirting </t>
  </si>
  <si>
    <t>Weight (gms)</t>
  </si>
  <si>
    <t>5 Shirts weight (gms)</t>
  </si>
  <si>
    <t>Premium Shirt Sale Price (Rs)</t>
  </si>
  <si>
    <t>1 kg cotton yarn Sale price (Rs)</t>
  </si>
  <si>
    <t>5 Shirts sale price (Rs)</t>
  </si>
  <si>
    <t>Negligible</t>
  </si>
  <si>
    <t xml:space="preserve">Impact of cotton yarn price volatility for customer </t>
  </si>
  <si>
    <t>Main RM Cost/Sale price</t>
  </si>
  <si>
    <t>Carding</t>
  </si>
  <si>
    <t>Combing</t>
  </si>
  <si>
    <t>Blow Room</t>
  </si>
  <si>
    <t>Draw Frame</t>
  </si>
  <si>
    <t>Speed Frame</t>
  </si>
  <si>
    <t>Winding</t>
  </si>
  <si>
    <t>Preparing</t>
  </si>
  <si>
    <t>RIETER</t>
  </si>
  <si>
    <t>LMW</t>
  </si>
  <si>
    <t>COST BALANCING</t>
  </si>
  <si>
    <t>RIETER, LMW</t>
  </si>
  <si>
    <t>Machinery Supply domianted by 4-5 players globally</t>
  </si>
  <si>
    <t>RIETER, LMW,TRUTZSCHLER</t>
  </si>
  <si>
    <t>MURATA, SCHLAFHORST, SAVIO</t>
  </si>
  <si>
    <t>Filthy Costly</t>
  </si>
  <si>
    <t>MURATA</t>
  </si>
  <si>
    <t>SAVIO</t>
  </si>
  <si>
    <t>Spinning Ring Frame</t>
  </si>
  <si>
    <t>Compact Spinning (from Suessen say) can be retro-fitted on any of the major Ring Frame supplier</t>
  </si>
  <si>
    <t>Spinning Stages/ Processes</t>
  </si>
  <si>
    <t>COMBO1</t>
  </si>
  <si>
    <t>COMBO2</t>
  </si>
  <si>
    <t>A</t>
  </si>
  <si>
    <t>B</t>
  </si>
  <si>
    <t>By the time you receive your machinery, cycle may have turned, and your debt reduction/consolidation plan may go whack</t>
  </si>
  <si>
    <t>C</t>
  </si>
  <si>
    <t>Best Time to do Spinning Capex is therefore - in the BAD Times</t>
  </si>
  <si>
    <t>During GOOD Times, there is huge demand for machinery, delivery timeframes go upto 3-4 years even</t>
  </si>
  <si>
    <t>D</t>
  </si>
  <si>
    <t>Not only do you get timely deliveries, you can negotiate better terms</t>
  </si>
  <si>
    <t>E</t>
  </si>
  <si>
    <t>But who can afford it in bad times? Only the most capital efficient of the lot, or the CDR restructured??</t>
  </si>
  <si>
    <t>Supply Dynamics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</si>
</sst>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6" formatCode="_ * #,##0_ ;_ * \-#,##0_ ;_ * &quot;-&quot;??_ ;_ @_ "/>
    <numFmt numFmtId="170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10" fontId="0" fillId="0" borderId="0" xfId="1" applyNumberFormat="1" applyFont="1"/>
    <xf numFmtId="0" fontId="2" fillId="0" borderId="0" xfId="0" applyFont="1"/>
    <xf numFmtId="0" fontId="0" fillId="0" borderId="0" xfId="0" quotePrefix="1"/>
    <xf numFmtId="0" fontId="0" fillId="2" borderId="0" xfId="0" applyFill="1"/>
    <xf numFmtId="3" fontId="0" fillId="0" borderId="0" xfId="0" applyNumberFormat="1"/>
    <xf numFmtId="0" fontId="0" fillId="0" borderId="1" xfId="0" applyBorder="1"/>
    <xf numFmtId="10" fontId="0" fillId="0" borderId="1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Fill="1" applyBorder="1"/>
    <xf numFmtId="10" fontId="3" fillId="0" borderId="2" xfId="0" applyNumberFormat="1" applyFont="1" applyBorder="1"/>
    <xf numFmtId="0" fontId="2" fillId="0" borderId="1" xfId="0" applyFont="1" applyBorder="1" applyAlignment="1">
      <alignment horizontal="center"/>
    </xf>
    <xf numFmtId="10" fontId="3" fillId="0" borderId="1" xfId="0" applyNumberFormat="1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2" fontId="0" fillId="0" borderId="1" xfId="2" applyNumberFormat="1" applyFont="1" applyBorder="1" applyAlignment="1">
      <alignment horizontal="center"/>
    </xf>
    <xf numFmtId="166" fontId="0" fillId="0" borderId="1" xfId="2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Fill="1" applyBorder="1"/>
    <xf numFmtId="2" fontId="0" fillId="0" borderId="0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quotePrefix="1" applyFill="1" applyBorder="1" applyAlignment="1">
      <alignment horizont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vertical="top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0" fillId="0" borderId="13" xfId="0" applyBorder="1"/>
    <xf numFmtId="0" fontId="0" fillId="0" borderId="15" xfId="0" applyFill="1" applyBorder="1" applyAlignment="1">
      <alignment horizontal="center"/>
    </xf>
    <xf numFmtId="170" fontId="0" fillId="0" borderId="15" xfId="1" applyNumberFormat="1" applyFont="1" applyBorder="1" applyAlignment="1">
      <alignment horizontal="center"/>
    </xf>
    <xf numFmtId="0" fontId="2" fillId="0" borderId="16" xfId="0" applyFont="1" applyBorder="1"/>
    <xf numFmtId="0" fontId="0" fillId="0" borderId="18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5" xfId="0" applyBorder="1"/>
    <xf numFmtId="0" fontId="0" fillId="0" borderId="18" xfId="0" applyBorder="1"/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1"/>
  <sheetViews>
    <sheetView workbookViewId="0">
      <selection activeCell="G179" sqref="G179"/>
    </sheetView>
  </sheetViews>
  <sheetFormatPr defaultRowHeight="14.4" x14ac:dyDescent="0.3"/>
  <cols>
    <col min="1" max="1" width="15.21875" customWidth="1"/>
    <col min="3" max="3" width="10.109375" customWidth="1"/>
    <col min="7" max="7" width="15.109375" customWidth="1"/>
    <col min="14" max="14" width="9.5546875" customWidth="1"/>
  </cols>
  <sheetData>
    <row r="2" spans="1:14" x14ac:dyDescent="0.3">
      <c r="A2" s="2" t="s">
        <v>0</v>
      </c>
    </row>
    <row r="3" spans="1:14" x14ac:dyDescent="0.3">
      <c r="A3" s="2" t="s">
        <v>34</v>
      </c>
      <c r="B3" s="2"/>
      <c r="C3" s="2"/>
    </row>
    <row r="4" spans="1:14" x14ac:dyDescent="0.3">
      <c r="A4" s="6" t="s">
        <v>1</v>
      </c>
      <c r="B4" s="6" t="s">
        <v>5</v>
      </c>
      <c r="C4" s="6" t="s">
        <v>6</v>
      </c>
      <c r="D4" s="6" t="s">
        <v>7</v>
      </c>
      <c r="G4" s="8" t="s">
        <v>430</v>
      </c>
      <c r="H4" s="9" t="s">
        <v>5</v>
      </c>
      <c r="I4" s="9" t="s">
        <v>6</v>
      </c>
      <c r="J4" s="9" t="s">
        <v>39</v>
      </c>
      <c r="K4" s="9" t="s">
        <v>51</v>
      </c>
      <c r="L4" s="9" t="s">
        <v>95</v>
      </c>
      <c r="M4" s="9" t="s">
        <v>96</v>
      </c>
      <c r="N4" s="9" t="s">
        <v>429</v>
      </c>
    </row>
    <row r="5" spans="1:14" x14ac:dyDescent="0.3">
      <c r="A5" s="6" t="s">
        <v>4</v>
      </c>
      <c r="B5" s="6">
        <v>185.41</v>
      </c>
      <c r="C5" s="6">
        <v>223.14</v>
      </c>
      <c r="D5" s="7">
        <f>(C5-B5)/B5</f>
        <v>0.20349495712205379</v>
      </c>
      <c r="G5" s="6" t="s">
        <v>4</v>
      </c>
      <c r="H5" s="6">
        <f>B5</f>
        <v>185.41</v>
      </c>
      <c r="I5" s="6">
        <f>C5</f>
        <v>223.14</v>
      </c>
      <c r="J5" s="6">
        <f>C48</f>
        <v>327.24</v>
      </c>
      <c r="K5" s="6">
        <f>C86</f>
        <v>390.13</v>
      </c>
      <c r="L5" s="6">
        <f>C134</f>
        <v>398.05</v>
      </c>
      <c r="M5" s="6">
        <f>C175</f>
        <v>477.08</v>
      </c>
      <c r="N5" s="7">
        <f>POWER(M5/H5,1/5)-1</f>
        <v>0.20806864172720951</v>
      </c>
    </row>
    <row r="6" spans="1:14" x14ac:dyDescent="0.3">
      <c r="A6" s="6" t="s">
        <v>3</v>
      </c>
      <c r="B6" s="6">
        <v>75.06</v>
      </c>
      <c r="C6" s="6">
        <v>121.41</v>
      </c>
      <c r="D6" s="7">
        <f t="shared" ref="D6:D8" si="0">(C6-B6)/B6</f>
        <v>0.61750599520383687</v>
      </c>
      <c r="G6" s="6" t="s">
        <v>3</v>
      </c>
      <c r="H6" s="6">
        <f>B6</f>
        <v>75.06</v>
      </c>
      <c r="I6" s="6">
        <f>C6</f>
        <v>121.41</v>
      </c>
      <c r="J6" s="6">
        <f>B87</f>
        <v>178.16</v>
      </c>
      <c r="K6" s="6">
        <f>C87</f>
        <v>229.16</v>
      </c>
      <c r="L6" s="6">
        <f>C135</f>
        <v>244.75</v>
      </c>
      <c r="M6" s="6">
        <f>C176</f>
        <v>295.82</v>
      </c>
      <c r="N6" s="7">
        <f>POWER(M6/H6,1/5)-1</f>
        <v>0.31559978710239611</v>
      </c>
    </row>
    <row r="7" spans="1:14" x14ac:dyDescent="0.3">
      <c r="A7" s="6" t="s">
        <v>8</v>
      </c>
      <c r="B7" s="7">
        <f>B6/B5</f>
        <v>0.40483253330456825</v>
      </c>
      <c r="C7" s="7">
        <f>C6/$C$5</f>
        <v>0.54409787577305724</v>
      </c>
      <c r="D7" s="7"/>
      <c r="E7" s="1"/>
      <c r="F7" s="1"/>
      <c r="G7" s="6" t="s">
        <v>438</v>
      </c>
      <c r="H7" s="7">
        <f>H6/H5</f>
        <v>0.40483253330456825</v>
      </c>
      <c r="I7" s="7">
        <f t="shared" ref="I7:M7" si="1">I6/I5</f>
        <v>0.54409787577305724</v>
      </c>
      <c r="J7" s="7">
        <f t="shared" si="1"/>
        <v>0.54443222099987776</v>
      </c>
      <c r="K7" s="7">
        <f t="shared" si="1"/>
        <v>0.58739394560787428</v>
      </c>
      <c r="L7" s="7">
        <f t="shared" si="1"/>
        <v>0.61487250345433986</v>
      </c>
      <c r="M7" s="7">
        <f t="shared" si="1"/>
        <v>0.62006372096922946</v>
      </c>
      <c r="N7" s="6"/>
    </row>
    <row r="8" spans="1:14" x14ac:dyDescent="0.3">
      <c r="A8" s="6" t="s">
        <v>2</v>
      </c>
      <c r="B8" s="6">
        <f>B5-B6</f>
        <v>110.35</v>
      </c>
      <c r="C8" s="6">
        <f>C5-C6</f>
        <v>101.72999999999999</v>
      </c>
      <c r="D8" s="7">
        <f t="shared" si="0"/>
        <v>-7.8115088355233397E-2</v>
      </c>
      <c r="E8" s="1"/>
      <c r="G8" s="6" t="s">
        <v>30</v>
      </c>
      <c r="H8" s="6">
        <f>B24</f>
        <v>94.89</v>
      </c>
      <c r="I8" s="6">
        <f>C24</f>
        <v>120.94</v>
      </c>
      <c r="J8" s="6">
        <f>C67</f>
        <v>170.74</v>
      </c>
      <c r="K8" s="6">
        <f>C101</f>
        <v>238.21</v>
      </c>
      <c r="L8" s="6">
        <f>C149</f>
        <v>238.01</v>
      </c>
      <c r="M8" s="6">
        <f>C190</f>
        <v>285.92</v>
      </c>
      <c r="N8" s="7">
        <f>POWER(M8/H8,1/5)-1</f>
        <v>0.24682303630661018</v>
      </c>
    </row>
    <row r="9" spans="1:14" x14ac:dyDescent="0.3">
      <c r="A9" s="6" t="s">
        <v>25</v>
      </c>
      <c r="B9" s="6"/>
      <c r="C9" s="6">
        <v>43.08</v>
      </c>
      <c r="D9" s="7">
        <f>C9/$C$5</f>
        <v>0.19306265125033611</v>
      </c>
      <c r="E9" s="1"/>
      <c r="G9" s="6" t="s">
        <v>427</v>
      </c>
      <c r="H9" s="6">
        <f>B25</f>
        <v>45.42</v>
      </c>
      <c r="I9" s="6">
        <f>C25</f>
        <v>59.02</v>
      </c>
      <c r="J9" s="6">
        <f>C68</f>
        <v>92.88</v>
      </c>
      <c r="K9" s="6">
        <f>C102</f>
        <v>78.97</v>
      </c>
      <c r="L9" s="6">
        <f>C150</f>
        <v>145.24</v>
      </c>
      <c r="M9" s="6">
        <f>C191</f>
        <v>235.54</v>
      </c>
      <c r="N9" s="7">
        <f>POWER(M9/H9,1/5)-1</f>
        <v>0.38983584458431952</v>
      </c>
    </row>
    <row r="10" spans="1:14" x14ac:dyDescent="0.3">
      <c r="A10" s="6" t="s">
        <v>26</v>
      </c>
      <c r="B10" s="6"/>
      <c r="C10" s="6">
        <v>72.31</v>
      </c>
      <c r="D10" s="7">
        <f t="shared" ref="D10:D13" si="2">C10/$C$5</f>
        <v>0.32405664605180606</v>
      </c>
      <c r="E10" s="1"/>
      <c r="G10" s="6" t="s">
        <v>428</v>
      </c>
      <c r="H10" s="7">
        <f>H9/H8</f>
        <v>0.47865950047423333</v>
      </c>
      <c r="I10" s="7">
        <f t="shared" ref="I10:M10" si="3">I9/I8</f>
        <v>0.48801058376054246</v>
      </c>
      <c r="J10" s="7">
        <f t="shared" si="3"/>
        <v>0.54398500644254422</v>
      </c>
      <c r="K10" s="7">
        <f t="shared" si="3"/>
        <v>0.33151421015070737</v>
      </c>
      <c r="L10" s="7">
        <f t="shared" si="3"/>
        <v>0.61022646107306422</v>
      </c>
      <c r="M10" s="7">
        <f t="shared" si="3"/>
        <v>0.82379686625629545</v>
      </c>
      <c r="N10" s="6"/>
    </row>
    <row r="11" spans="1:14" x14ac:dyDescent="0.3">
      <c r="A11" s="6" t="s">
        <v>27</v>
      </c>
      <c r="B11" s="6"/>
      <c r="C11" s="6">
        <v>101.73</v>
      </c>
      <c r="D11" s="7">
        <f t="shared" si="2"/>
        <v>0.45590212422694276</v>
      </c>
      <c r="E11" s="1"/>
      <c r="G11" s="10" t="s">
        <v>431</v>
      </c>
      <c r="H11" s="7">
        <v>0.28367756274733019</v>
      </c>
      <c r="I11" s="7">
        <v>0.26297277544308423</v>
      </c>
      <c r="J11" s="7">
        <v>0.29901670048384577</v>
      </c>
      <c r="K11" s="7">
        <v>0.20200801150369763</v>
      </c>
      <c r="L11" s="7">
        <v>0.21842316975060339</v>
      </c>
      <c r="M11" s="7">
        <v>0.21662542465293796</v>
      </c>
      <c r="N11" s="6"/>
    </row>
    <row r="12" spans="1:14" x14ac:dyDescent="0.3">
      <c r="A12" s="6" t="s">
        <v>28</v>
      </c>
      <c r="B12" s="6"/>
      <c r="C12" s="6">
        <v>6.02</v>
      </c>
      <c r="D12" s="7">
        <f t="shared" si="2"/>
        <v>2.6978578470915119E-2</v>
      </c>
      <c r="E12" s="1"/>
      <c r="G12" s="10" t="s">
        <v>432</v>
      </c>
      <c r="H12" s="7">
        <f>H8/H5</f>
        <v>0.51178469338223398</v>
      </c>
      <c r="I12" s="7">
        <f t="shared" ref="I12:M12" si="4">I8/I5</f>
        <v>0.54199157479609217</v>
      </c>
      <c r="J12" s="7">
        <f t="shared" si="4"/>
        <v>0.52175773132868841</v>
      </c>
      <c r="K12" s="7">
        <f t="shared" si="4"/>
        <v>0.61059134134775594</v>
      </c>
      <c r="L12" s="7">
        <f t="shared" si="4"/>
        <v>0.5979399572917975</v>
      </c>
      <c r="M12" s="7">
        <f t="shared" si="4"/>
        <v>0.59931248427936623</v>
      </c>
      <c r="N12" s="6"/>
    </row>
    <row r="13" spans="1:14" x14ac:dyDescent="0.3">
      <c r="C13">
        <f>SUM(C9:C12)</f>
        <v>223.14000000000001</v>
      </c>
      <c r="D13" s="1">
        <f t="shared" si="2"/>
        <v>1.0000000000000002</v>
      </c>
      <c r="E13" s="1"/>
    </row>
    <row r="14" spans="1:14" x14ac:dyDescent="0.3">
      <c r="D14" s="1"/>
      <c r="E14" s="1"/>
      <c r="G14" s="8" t="s">
        <v>430</v>
      </c>
      <c r="H14" s="9" t="s">
        <v>6</v>
      </c>
      <c r="I14" s="9" t="s">
        <v>39</v>
      </c>
      <c r="J14" s="9" t="s">
        <v>51</v>
      </c>
      <c r="K14" s="9" t="s">
        <v>95</v>
      </c>
      <c r="L14" s="9" t="s">
        <v>96</v>
      </c>
      <c r="M14" s="9" t="s">
        <v>429</v>
      </c>
    </row>
    <row r="15" spans="1:14" x14ac:dyDescent="0.3">
      <c r="A15" s="8" t="s">
        <v>19</v>
      </c>
      <c r="B15" s="6">
        <v>109872</v>
      </c>
      <c r="C15" s="6">
        <v>109872</v>
      </c>
      <c r="D15" s="7"/>
      <c r="E15" s="1"/>
      <c r="G15" s="6" t="s">
        <v>25</v>
      </c>
      <c r="H15" s="6">
        <f>C9</f>
        <v>43.08</v>
      </c>
      <c r="I15" s="6">
        <f>C52</f>
        <v>42.25</v>
      </c>
      <c r="J15" s="6">
        <f>C90</f>
        <v>14.25</v>
      </c>
      <c r="K15" s="6">
        <f>B179</f>
        <v>14.68</v>
      </c>
      <c r="L15" s="6">
        <f>C179</f>
        <v>26.74</v>
      </c>
      <c r="M15" s="7">
        <f>POWER(L15/H15,1/4)-1</f>
        <v>-0.11239155198705575</v>
      </c>
    </row>
    <row r="16" spans="1:14" x14ac:dyDescent="0.3">
      <c r="A16" s="6" t="s">
        <v>20</v>
      </c>
      <c r="B16" s="6">
        <v>7.3</v>
      </c>
      <c r="C16" s="6">
        <v>7.3</v>
      </c>
      <c r="D16" s="7"/>
      <c r="E16" s="1"/>
      <c r="G16" s="6" t="s">
        <v>428</v>
      </c>
      <c r="H16" s="7">
        <f>H15/I$5</f>
        <v>0.19306265125033611</v>
      </c>
      <c r="I16" s="7">
        <f>I15/J$5</f>
        <v>0.12911013323554577</v>
      </c>
      <c r="J16" s="7">
        <f>J15/K$5</f>
        <v>3.6526286109758284E-2</v>
      </c>
      <c r="K16" s="7">
        <f>K15/L$5</f>
        <v>3.687978897123477E-2</v>
      </c>
      <c r="L16" s="7">
        <f>L15/M$5</f>
        <v>5.6049299907772278E-2</v>
      </c>
      <c r="M16" s="6"/>
    </row>
    <row r="17" spans="1:14" x14ac:dyDescent="0.3">
      <c r="A17" s="6" t="s">
        <v>21</v>
      </c>
      <c r="B17" s="6">
        <v>15.4</v>
      </c>
      <c r="C17" s="6">
        <v>15.4</v>
      </c>
      <c r="D17" s="7"/>
      <c r="E17" s="1"/>
      <c r="G17" s="6" t="s">
        <v>433</v>
      </c>
      <c r="H17" s="6">
        <f>C10</f>
        <v>72.31</v>
      </c>
      <c r="I17" s="6">
        <f>C53</f>
        <v>125.52</v>
      </c>
      <c r="J17" s="6">
        <f>C91</f>
        <v>207.67</v>
      </c>
      <c r="K17" s="6">
        <f>B180</f>
        <v>223.28</v>
      </c>
      <c r="L17" s="6">
        <f>C180</f>
        <v>232.21</v>
      </c>
      <c r="M17" s="7">
        <f>POWER(L17/H17,1/4)-1</f>
        <v>0.33866108697723241</v>
      </c>
    </row>
    <row r="18" spans="1:14" x14ac:dyDescent="0.3">
      <c r="A18" s="6"/>
      <c r="B18" s="6"/>
      <c r="C18" s="6"/>
      <c r="D18" s="7"/>
      <c r="E18" s="1"/>
      <c r="G18" s="6" t="s">
        <v>428</v>
      </c>
      <c r="H18" s="7">
        <f>H17/I$5</f>
        <v>0.32405664605180606</v>
      </c>
      <c r="I18" s="7">
        <f>I17/J$5</f>
        <v>0.38357169050238354</v>
      </c>
      <c r="J18" s="7">
        <f>J17/K$5</f>
        <v>0.53230974290621069</v>
      </c>
      <c r="K18" s="7">
        <f>K17/L$5</f>
        <v>0.5609345559603065</v>
      </c>
      <c r="L18" s="7">
        <f>L17/M$5</f>
        <v>0.48673178502557224</v>
      </c>
      <c r="M18" s="6"/>
    </row>
    <row r="19" spans="1:14" x14ac:dyDescent="0.3">
      <c r="A19" s="8" t="s">
        <v>134</v>
      </c>
      <c r="B19" s="6" t="s">
        <v>5</v>
      </c>
      <c r="C19" s="6" t="s">
        <v>6</v>
      </c>
      <c r="D19" s="6" t="s">
        <v>7</v>
      </c>
      <c r="E19" s="1"/>
      <c r="G19" s="6" t="s">
        <v>27</v>
      </c>
      <c r="H19" s="6">
        <f>C11</f>
        <v>101.73</v>
      </c>
      <c r="I19" s="6">
        <f>B92</f>
        <v>10.39</v>
      </c>
      <c r="J19" s="6">
        <f>C92</f>
        <v>160.28</v>
      </c>
      <c r="K19" s="6">
        <f>C140</f>
        <v>140.26</v>
      </c>
      <c r="L19" s="6">
        <f>C181</f>
        <v>163.69999999999999</v>
      </c>
      <c r="M19" s="7">
        <f>POWER(L19/H19,1/4)-1</f>
        <v>0.12628917160263309</v>
      </c>
    </row>
    <row r="20" spans="1:14" x14ac:dyDescent="0.3">
      <c r="A20" s="6" t="s">
        <v>135</v>
      </c>
      <c r="B20" s="6">
        <v>75.06</v>
      </c>
      <c r="C20" s="6">
        <v>121.41</v>
      </c>
      <c r="D20" s="7">
        <f t="shared" ref="D20:D21" si="5">(C20-B20)/B20</f>
        <v>0.61750599520383687</v>
      </c>
      <c r="E20" s="1"/>
      <c r="G20" s="6" t="s">
        <v>428</v>
      </c>
      <c r="H20" s="7">
        <f>H19/I$5</f>
        <v>0.45590212422694276</v>
      </c>
      <c r="I20" s="7">
        <f>I19/J$5</f>
        <v>3.1750397261948421E-2</v>
      </c>
      <c r="J20" s="7">
        <f>J19/K$5</f>
        <v>0.41083741316996897</v>
      </c>
      <c r="K20" s="7">
        <f>K19/L$5</f>
        <v>0.35236779299083026</v>
      </c>
      <c r="L20" s="7">
        <f>L19/M$5</f>
        <v>0.34312903496268971</v>
      </c>
      <c r="M20" s="6"/>
    </row>
    <row r="21" spans="1:14" x14ac:dyDescent="0.3">
      <c r="A21" s="6" t="s">
        <v>136</v>
      </c>
      <c r="B21" s="6">
        <v>65.84</v>
      </c>
      <c r="C21" s="6">
        <v>68.98</v>
      </c>
      <c r="D21" s="7">
        <f t="shared" si="5"/>
        <v>4.7691373025516411E-2</v>
      </c>
      <c r="E21" s="1"/>
      <c r="G21" s="6" t="s">
        <v>28</v>
      </c>
      <c r="H21" s="6">
        <f>C12</f>
        <v>6.02</v>
      </c>
      <c r="I21" s="6">
        <f>B92</f>
        <v>10.39</v>
      </c>
      <c r="J21" s="6">
        <f>C93</f>
        <v>7.24</v>
      </c>
      <c r="K21" s="6">
        <f>B182</f>
        <v>6.79</v>
      </c>
      <c r="L21" s="6">
        <f>C182</f>
        <v>36.869999999999997</v>
      </c>
      <c r="M21" s="7">
        <f>POWER(L21/H21,1/4)-1</f>
        <v>0.57314647538547403</v>
      </c>
    </row>
    <row r="22" spans="1:14" ht="14.4" customHeight="1" x14ac:dyDescent="0.3">
      <c r="A22" s="23" t="s">
        <v>138</v>
      </c>
      <c r="B22" s="6">
        <f>B20-B21</f>
        <v>9.2199999999999989</v>
      </c>
      <c r="C22" s="6">
        <f>C20-C21</f>
        <v>52.429999999999993</v>
      </c>
      <c r="D22" s="6"/>
      <c r="E22" s="1"/>
      <c r="G22" s="6" t="s">
        <v>428</v>
      </c>
      <c r="H22" s="7">
        <f>H21/I$5</f>
        <v>2.6978578470915119E-2</v>
      </c>
      <c r="I22" s="7">
        <f>I21/J$5</f>
        <v>3.1750397261948421E-2</v>
      </c>
      <c r="J22" s="7">
        <f>J21/K$5</f>
        <v>1.8557916591905262E-2</v>
      </c>
      <c r="K22" s="7">
        <f>K21/L$5</f>
        <v>1.7058158522798642E-2</v>
      </c>
      <c r="L22" s="7">
        <f>L21/M$5</f>
        <v>7.7282636035884963E-2</v>
      </c>
      <c r="M22" s="6"/>
    </row>
    <row r="23" spans="1:14" x14ac:dyDescent="0.3">
      <c r="A23" s="6"/>
      <c r="B23" s="6"/>
      <c r="C23" s="6"/>
      <c r="D23" s="6"/>
      <c r="E23" s="1"/>
      <c r="G23" s="10" t="s">
        <v>434</v>
      </c>
      <c r="H23" s="6"/>
      <c r="I23" s="6"/>
      <c r="J23" s="6">
        <v>28.12</v>
      </c>
      <c r="K23" s="6">
        <v>30.88</v>
      </c>
      <c r="L23" s="6">
        <v>35.08</v>
      </c>
      <c r="M23" s="6"/>
    </row>
    <row r="24" spans="1:14" x14ac:dyDescent="0.3">
      <c r="A24" s="8" t="s">
        <v>30</v>
      </c>
      <c r="B24" s="6">
        <v>94.89</v>
      </c>
      <c r="C24" s="6">
        <v>120.94</v>
      </c>
      <c r="D24" s="7" t="s">
        <v>7</v>
      </c>
      <c r="E24" s="1"/>
      <c r="G24" s="10" t="s">
        <v>428</v>
      </c>
      <c r="H24" s="6"/>
      <c r="I24" s="6"/>
      <c r="J24" s="7">
        <f>J23/K5</f>
        <v>7.2078537923256358E-2</v>
      </c>
      <c r="K24" s="7">
        <f>K23/L5</f>
        <v>7.7578193694259515E-2</v>
      </c>
      <c r="L24" s="7">
        <f>L23/M5</f>
        <v>7.353064475559655E-2</v>
      </c>
      <c r="M24" s="6"/>
    </row>
    <row r="25" spans="1:14" x14ac:dyDescent="0.3">
      <c r="A25" s="6" t="s">
        <v>29</v>
      </c>
      <c r="B25" s="6">
        <v>45.42</v>
      </c>
      <c r="C25" s="6">
        <v>59.02</v>
      </c>
      <c r="D25" s="7">
        <f>(C25-B25)/B25</f>
        <v>0.29942756494936151</v>
      </c>
      <c r="E25" s="1"/>
    </row>
    <row r="26" spans="1:14" x14ac:dyDescent="0.3">
      <c r="A26" s="6" t="s">
        <v>8</v>
      </c>
      <c r="B26" s="7">
        <f>B25/B24</f>
        <v>0.47865950047423333</v>
      </c>
      <c r="C26" s="7">
        <f>C25/C24</f>
        <v>0.48801058376054246</v>
      </c>
      <c r="D26" s="7"/>
      <c r="G26" s="8" t="s">
        <v>430</v>
      </c>
      <c r="H26" s="9" t="s">
        <v>5</v>
      </c>
      <c r="I26" s="9" t="s">
        <v>6</v>
      </c>
      <c r="J26" s="9" t="s">
        <v>39</v>
      </c>
      <c r="K26" s="9" t="s">
        <v>51</v>
      </c>
      <c r="L26" s="9" t="s">
        <v>95</v>
      </c>
      <c r="M26" s="9" t="s">
        <v>96</v>
      </c>
      <c r="N26" s="9" t="s">
        <v>429</v>
      </c>
    </row>
    <row r="27" spans="1:14" x14ac:dyDescent="0.3">
      <c r="A27" s="6" t="s">
        <v>32</v>
      </c>
      <c r="B27" s="6">
        <v>1.67</v>
      </c>
      <c r="C27" s="6">
        <v>2.44</v>
      </c>
      <c r="D27" s="7"/>
      <c r="G27" s="10" t="s">
        <v>437</v>
      </c>
      <c r="H27" s="6">
        <v>1.67</v>
      </c>
      <c r="I27" s="6">
        <v>36.29</v>
      </c>
      <c r="J27" s="6">
        <v>84</v>
      </c>
      <c r="K27" s="6">
        <v>5.55</v>
      </c>
      <c r="L27" s="6">
        <v>8.6300000000000008</v>
      </c>
      <c r="M27" s="6">
        <v>30.98</v>
      </c>
      <c r="N27" s="6"/>
    </row>
    <row r="28" spans="1:14" x14ac:dyDescent="0.3">
      <c r="A28" s="6" t="s">
        <v>33</v>
      </c>
      <c r="B28" s="6">
        <v>0.24</v>
      </c>
      <c r="C28" s="6">
        <v>0.64</v>
      </c>
      <c r="D28" s="7"/>
      <c r="G28" s="6" t="s">
        <v>19</v>
      </c>
      <c r="H28" s="6">
        <f>B15</f>
        <v>109872</v>
      </c>
      <c r="I28" s="6">
        <f>C15</f>
        <v>109872</v>
      </c>
      <c r="J28" s="6">
        <f>C58</f>
        <v>109872</v>
      </c>
      <c r="K28" s="6">
        <v>109872</v>
      </c>
      <c r="L28" s="6">
        <v>109872</v>
      </c>
      <c r="M28" s="6">
        <v>109872</v>
      </c>
      <c r="N28" s="6"/>
    </row>
    <row r="29" spans="1:14" x14ac:dyDescent="0.3">
      <c r="A29" s="6" t="s">
        <v>8</v>
      </c>
      <c r="B29" s="7">
        <f>B28/B27</f>
        <v>0.1437125748502994</v>
      </c>
      <c r="C29" s="7">
        <f>C28/C27</f>
        <v>0.26229508196721313</v>
      </c>
      <c r="D29" s="7"/>
      <c r="G29" s="10" t="s">
        <v>436</v>
      </c>
      <c r="H29" s="6"/>
      <c r="I29" s="6"/>
      <c r="J29" s="6"/>
      <c r="K29" s="6">
        <v>100800</v>
      </c>
      <c r="L29" s="6">
        <v>100800</v>
      </c>
      <c r="M29" s="6">
        <v>100800</v>
      </c>
      <c r="N29" s="6"/>
    </row>
    <row r="30" spans="1:14" x14ac:dyDescent="0.3">
      <c r="G30" s="6" t="s">
        <v>21</v>
      </c>
      <c r="H30" s="6">
        <v>15.4</v>
      </c>
      <c r="I30" s="6">
        <v>15.4</v>
      </c>
      <c r="J30" s="6">
        <f>C60</f>
        <v>27.4</v>
      </c>
      <c r="K30" s="6">
        <v>27.4</v>
      </c>
      <c r="L30" s="6">
        <v>27.4</v>
      </c>
      <c r="M30" s="6">
        <v>27.4</v>
      </c>
      <c r="N30" s="6"/>
    </row>
    <row r="31" spans="1:14" x14ac:dyDescent="0.3">
      <c r="A31" s="2" t="s">
        <v>35</v>
      </c>
      <c r="G31" s="10" t="s">
        <v>435</v>
      </c>
      <c r="H31" s="6"/>
      <c r="I31" s="6"/>
      <c r="J31" s="6"/>
      <c r="K31" s="6">
        <v>25.9</v>
      </c>
      <c r="L31" s="6">
        <v>25.9</v>
      </c>
      <c r="M31" s="6">
        <v>27.4</v>
      </c>
      <c r="N31" s="6"/>
    </row>
    <row r="32" spans="1:14" x14ac:dyDescent="0.3">
      <c r="A32" t="s">
        <v>9</v>
      </c>
    </row>
    <row r="33" spans="1:4" x14ac:dyDescent="0.3">
      <c r="A33" t="s">
        <v>10</v>
      </c>
    </row>
    <row r="34" spans="1:4" x14ac:dyDescent="0.3">
      <c r="A34" t="s">
        <v>12</v>
      </c>
    </row>
    <row r="35" spans="1:4" x14ac:dyDescent="0.3">
      <c r="A35" t="s">
        <v>11</v>
      </c>
    </row>
    <row r="36" spans="1:4" x14ac:dyDescent="0.3">
      <c r="A36" t="s">
        <v>16</v>
      </c>
    </row>
    <row r="37" spans="1:4" x14ac:dyDescent="0.3">
      <c r="A37" t="s">
        <v>17</v>
      </c>
    </row>
    <row r="38" spans="1:4" x14ac:dyDescent="0.3">
      <c r="A38" t="s">
        <v>13</v>
      </c>
    </row>
    <row r="39" spans="1:4" x14ac:dyDescent="0.3">
      <c r="A39" t="s">
        <v>14</v>
      </c>
    </row>
    <row r="40" spans="1:4" x14ac:dyDescent="0.3">
      <c r="A40" t="s">
        <v>15</v>
      </c>
    </row>
    <row r="41" spans="1:4" x14ac:dyDescent="0.3">
      <c r="A41" t="s">
        <v>18</v>
      </c>
    </row>
    <row r="42" spans="1:4" x14ac:dyDescent="0.3">
      <c r="A42" t="s">
        <v>24</v>
      </c>
    </row>
    <row r="43" spans="1:4" x14ac:dyDescent="0.3">
      <c r="A43" t="s">
        <v>23</v>
      </c>
    </row>
    <row r="44" spans="1:4" x14ac:dyDescent="0.3">
      <c r="A44" t="s">
        <v>22</v>
      </c>
    </row>
    <row r="45" spans="1:4" x14ac:dyDescent="0.3">
      <c r="A45" s="3" t="s">
        <v>36</v>
      </c>
    </row>
    <row r="46" spans="1:4" x14ac:dyDescent="0.3">
      <c r="A46" s="2" t="s">
        <v>37</v>
      </c>
    </row>
    <row r="47" spans="1:4" x14ac:dyDescent="0.3">
      <c r="A47" s="6" t="s">
        <v>38</v>
      </c>
      <c r="B47" s="6" t="s">
        <v>6</v>
      </c>
      <c r="C47" s="6" t="s">
        <v>39</v>
      </c>
      <c r="D47" s="6" t="s">
        <v>7</v>
      </c>
    </row>
    <row r="48" spans="1:4" x14ac:dyDescent="0.3">
      <c r="A48" s="6" t="s">
        <v>4</v>
      </c>
      <c r="B48" s="6">
        <v>223.14</v>
      </c>
      <c r="C48" s="6">
        <v>327.24</v>
      </c>
      <c r="D48" s="7">
        <f>(C48-B48)/B48</f>
        <v>0.46652325894057556</v>
      </c>
    </row>
    <row r="49" spans="1:4" x14ac:dyDescent="0.3">
      <c r="A49" s="6" t="s">
        <v>3</v>
      </c>
      <c r="B49" s="6">
        <v>121.41</v>
      </c>
      <c r="C49" s="6">
        <v>178.16</v>
      </c>
      <c r="D49" s="7">
        <f t="shared" ref="D49" si="6">(C49-B49)/B49</f>
        <v>0.46742442961864755</v>
      </c>
    </row>
    <row r="50" spans="1:4" x14ac:dyDescent="0.3">
      <c r="A50" s="6" t="s">
        <v>31</v>
      </c>
      <c r="B50" s="7">
        <f>B49/B48</f>
        <v>0.54409787577305724</v>
      </c>
      <c r="C50" s="7">
        <f>C49/C48</f>
        <v>0.54443222099987776</v>
      </c>
      <c r="D50" s="7"/>
    </row>
    <row r="51" spans="1:4" x14ac:dyDescent="0.3">
      <c r="A51" s="6" t="s">
        <v>2</v>
      </c>
      <c r="B51" s="6">
        <f>B48-B49</f>
        <v>101.72999999999999</v>
      </c>
      <c r="C51" s="6">
        <f>C48-C49</f>
        <v>149.08000000000001</v>
      </c>
      <c r="D51" s="7" t="s">
        <v>8</v>
      </c>
    </row>
    <row r="52" spans="1:4" x14ac:dyDescent="0.3">
      <c r="A52" s="6" t="s">
        <v>25</v>
      </c>
      <c r="B52" s="6">
        <v>43.08</v>
      </c>
      <c r="C52" s="6">
        <v>42.25</v>
      </c>
      <c r="D52" s="7">
        <f>C52/$C$56</f>
        <v>0.12928792190703511</v>
      </c>
    </row>
    <row r="53" spans="1:4" x14ac:dyDescent="0.3">
      <c r="A53" s="6" t="s">
        <v>26</v>
      </c>
      <c r="B53" s="6">
        <v>72.31</v>
      </c>
      <c r="C53" s="6">
        <v>125.52</v>
      </c>
      <c r="D53" s="7">
        <f t="shared" ref="D53:D55" si="7">C53/$C$56</f>
        <v>0.38409988065730288</v>
      </c>
    </row>
    <row r="54" spans="1:4" x14ac:dyDescent="0.3">
      <c r="A54" s="6" t="s">
        <v>27</v>
      </c>
      <c r="B54" s="6">
        <v>101.73</v>
      </c>
      <c r="C54" s="6">
        <v>10.39</v>
      </c>
      <c r="D54" s="7">
        <f t="shared" si="7"/>
        <v>3.179411854707917E-2</v>
      </c>
    </row>
    <row r="55" spans="1:4" x14ac:dyDescent="0.3">
      <c r="A55" s="6" t="s">
        <v>28</v>
      </c>
      <c r="B55" s="6">
        <v>6.02</v>
      </c>
      <c r="C55" s="6">
        <v>148.63</v>
      </c>
      <c r="D55" s="7">
        <f t="shared" si="7"/>
        <v>0.45481807888858294</v>
      </c>
    </row>
    <row r="56" spans="1:4" x14ac:dyDescent="0.3">
      <c r="A56" s="6"/>
      <c r="B56" s="6">
        <f>SUM(B52:B55)</f>
        <v>223.14000000000001</v>
      </c>
      <c r="C56" s="6">
        <f>SUM(C52:C55)</f>
        <v>326.78999999999996</v>
      </c>
      <c r="D56" s="7"/>
    </row>
    <row r="57" spans="1:4" x14ac:dyDescent="0.3">
      <c r="A57" s="6"/>
      <c r="B57" s="6"/>
      <c r="C57" s="6"/>
      <c r="D57" s="7"/>
    </row>
    <row r="58" spans="1:4" x14ac:dyDescent="0.3">
      <c r="A58" s="8" t="s">
        <v>19</v>
      </c>
      <c r="B58" s="6">
        <v>109872</v>
      </c>
      <c r="C58" s="6">
        <v>109872</v>
      </c>
      <c r="D58" s="7"/>
    </row>
    <row r="59" spans="1:4" x14ac:dyDescent="0.3">
      <c r="A59" s="6" t="s">
        <v>20</v>
      </c>
      <c r="B59" s="6">
        <v>7.3</v>
      </c>
      <c r="C59" s="6">
        <v>7.3</v>
      </c>
      <c r="D59" s="7"/>
    </row>
    <row r="60" spans="1:4" x14ac:dyDescent="0.3">
      <c r="A60" s="6" t="s">
        <v>21</v>
      </c>
      <c r="B60" s="6">
        <v>15.4</v>
      </c>
      <c r="C60" s="6">
        <v>27.4</v>
      </c>
      <c r="D60" s="7"/>
    </row>
    <row r="61" spans="1:4" x14ac:dyDescent="0.3">
      <c r="A61" s="6"/>
      <c r="B61" s="6"/>
      <c r="C61" s="6"/>
      <c r="D61" s="7"/>
    </row>
    <row r="62" spans="1:4" x14ac:dyDescent="0.3">
      <c r="A62" s="8" t="s">
        <v>134</v>
      </c>
      <c r="B62" s="6" t="s">
        <v>6</v>
      </c>
      <c r="C62" s="6" t="s">
        <v>39</v>
      </c>
      <c r="D62" s="6" t="s">
        <v>7</v>
      </c>
    </row>
    <row r="63" spans="1:4" x14ac:dyDescent="0.3">
      <c r="A63" s="6" t="s">
        <v>135</v>
      </c>
      <c r="B63" s="6">
        <f>C20</f>
        <v>121.41</v>
      </c>
      <c r="C63" s="6">
        <v>178.16</v>
      </c>
      <c r="D63" s="7">
        <f t="shared" ref="D63:D64" si="8">(C63-B63)/B63</f>
        <v>0.46742442961864755</v>
      </c>
    </row>
    <row r="64" spans="1:4" x14ac:dyDescent="0.3">
      <c r="A64" s="6" t="s">
        <v>136</v>
      </c>
      <c r="B64" s="6">
        <f>C21</f>
        <v>68.98</v>
      </c>
      <c r="C64" s="6">
        <v>57.07</v>
      </c>
      <c r="D64" s="7">
        <f t="shared" si="8"/>
        <v>-0.17265874166425055</v>
      </c>
    </row>
    <row r="65" spans="1:4" ht="28.8" x14ac:dyDescent="0.3">
      <c r="A65" s="23" t="s">
        <v>138</v>
      </c>
      <c r="B65" s="6">
        <f>B63-B64</f>
        <v>52.429999999999993</v>
      </c>
      <c r="C65" s="6">
        <f>C63-C64</f>
        <v>121.09</v>
      </c>
      <c r="D65" s="6"/>
    </row>
    <row r="66" spans="1:4" x14ac:dyDescent="0.3">
      <c r="A66" s="6"/>
      <c r="B66" s="6"/>
      <c r="C66" s="6"/>
      <c r="D66" s="6"/>
    </row>
    <row r="67" spans="1:4" x14ac:dyDescent="0.3">
      <c r="A67" s="8" t="s">
        <v>30</v>
      </c>
      <c r="B67" s="6">
        <v>120.94</v>
      </c>
      <c r="C67" s="6">
        <v>170.74</v>
      </c>
      <c r="D67" s="7" t="s">
        <v>7</v>
      </c>
    </row>
    <row r="68" spans="1:4" x14ac:dyDescent="0.3">
      <c r="A68" s="6" t="s">
        <v>29</v>
      </c>
      <c r="B68" s="6">
        <v>59.02</v>
      </c>
      <c r="C68" s="6">
        <v>92.88</v>
      </c>
      <c r="D68" s="7">
        <f>(C68-B68)/B68</f>
        <v>0.57370382921043694</v>
      </c>
    </row>
    <row r="69" spans="1:4" x14ac:dyDescent="0.3">
      <c r="A69" s="6" t="s">
        <v>8</v>
      </c>
      <c r="B69" s="7">
        <f>B68/B67</f>
        <v>0.48801058376054246</v>
      </c>
      <c r="C69" s="7">
        <f>C68/C67</f>
        <v>0.54398500644254422</v>
      </c>
      <c r="D69" s="7"/>
    </row>
    <row r="70" spans="1:4" x14ac:dyDescent="0.3">
      <c r="A70" s="6" t="s">
        <v>32</v>
      </c>
      <c r="B70" s="6">
        <v>2.44</v>
      </c>
      <c r="C70" s="6">
        <v>4.22</v>
      </c>
      <c r="D70" s="7"/>
    </row>
    <row r="71" spans="1:4" x14ac:dyDescent="0.3">
      <c r="A71" s="6" t="s">
        <v>33</v>
      </c>
      <c r="B71" s="6">
        <v>0.64</v>
      </c>
      <c r="C71" s="6">
        <v>0.21</v>
      </c>
      <c r="D71" s="7"/>
    </row>
    <row r="72" spans="1:4" x14ac:dyDescent="0.3">
      <c r="A72" s="6" t="s">
        <v>8</v>
      </c>
      <c r="B72" s="7">
        <f>B71/B70</f>
        <v>0.26229508196721313</v>
      </c>
      <c r="C72" s="7">
        <f>C71/C70</f>
        <v>4.9763033175355451E-2</v>
      </c>
      <c r="D72" s="7"/>
    </row>
    <row r="74" spans="1:4" x14ac:dyDescent="0.3">
      <c r="A74" t="s">
        <v>40</v>
      </c>
    </row>
    <row r="75" spans="1:4" x14ac:dyDescent="0.3">
      <c r="A75" t="s">
        <v>41</v>
      </c>
    </row>
    <row r="76" spans="1:4" x14ac:dyDescent="0.3">
      <c r="A76" t="s">
        <v>42</v>
      </c>
    </row>
    <row r="77" spans="1:4" x14ac:dyDescent="0.3">
      <c r="A77" t="s">
        <v>43</v>
      </c>
    </row>
    <row r="78" spans="1:4" x14ac:dyDescent="0.3">
      <c r="A78" t="s">
        <v>44</v>
      </c>
    </row>
    <row r="79" spans="1:4" x14ac:dyDescent="0.3">
      <c r="A79" t="s">
        <v>45</v>
      </c>
    </row>
    <row r="80" spans="1:4" x14ac:dyDescent="0.3">
      <c r="A80" t="s">
        <v>46</v>
      </c>
    </row>
    <row r="81" spans="1:4" x14ac:dyDescent="0.3">
      <c r="A81" t="s">
        <v>47</v>
      </c>
    </row>
    <row r="82" spans="1:4" x14ac:dyDescent="0.3">
      <c r="A82" t="s">
        <v>48</v>
      </c>
    </row>
    <row r="83" spans="1:4" x14ac:dyDescent="0.3">
      <c r="A83" s="3" t="s">
        <v>36</v>
      </c>
    </row>
    <row r="84" spans="1:4" x14ac:dyDescent="0.3">
      <c r="A84" s="2" t="s">
        <v>49</v>
      </c>
    </row>
    <row r="85" spans="1:4" x14ac:dyDescent="0.3">
      <c r="A85" s="6" t="s">
        <v>50</v>
      </c>
      <c r="B85" s="6" t="s">
        <v>39</v>
      </c>
      <c r="C85" s="6" t="s">
        <v>51</v>
      </c>
      <c r="D85" s="6" t="s">
        <v>7</v>
      </c>
    </row>
    <row r="86" spans="1:4" x14ac:dyDescent="0.3">
      <c r="A86" s="6" t="s">
        <v>4</v>
      </c>
      <c r="B86" s="6">
        <v>327.24</v>
      </c>
      <c r="C86" s="6">
        <v>390.13</v>
      </c>
      <c r="D86" s="7">
        <f>(C86-B86)/B86</f>
        <v>0.19218310719960879</v>
      </c>
    </row>
    <row r="87" spans="1:4" x14ac:dyDescent="0.3">
      <c r="A87" s="6" t="s">
        <v>3</v>
      </c>
      <c r="B87" s="6">
        <v>178.16</v>
      </c>
      <c r="C87" s="6">
        <v>229.16</v>
      </c>
      <c r="D87" s="7">
        <f t="shared" ref="D87" si="9">(C87-B87)/B87</f>
        <v>0.28625954198473286</v>
      </c>
    </row>
    <row r="88" spans="1:4" x14ac:dyDescent="0.3">
      <c r="A88" s="6" t="s">
        <v>8</v>
      </c>
      <c r="B88" s="7">
        <f>B87/B86</f>
        <v>0.54443222099987776</v>
      </c>
      <c r="C88" s="7">
        <f>C87/C86</f>
        <v>0.58739394560787428</v>
      </c>
      <c r="D88" s="7"/>
    </row>
    <row r="89" spans="1:4" x14ac:dyDescent="0.3">
      <c r="A89" s="6" t="s">
        <v>2</v>
      </c>
      <c r="B89" s="6">
        <f>B86-B87</f>
        <v>149.08000000000001</v>
      </c>
      <c r="C89" s="6">
        <f>C86-C87</f>
        <v>160.97</v>
      </c>
      <c r="D89" s="7" t="s">
        <v>8</v>
      </c>
    </row>
    <row r="90" spans="1:4" x14ac:dyDescent="0.3">
      <c r="A90" s="6" t="s">
        <v>25</v>
      </c>
      <c r="B90" s="6">
        <v>42.25</v>
      </c>
      <c r="C90" s="6">
        <v>14.25</v>
      </c>
      <c r="D90" s="7">
        <f>C90/$C$94</f>
        <v>3.6591002465078064E-2</v>
      </c>
    </row>
    <row r="91" spans="1:4" x14ac:dyDescent="0.3">
      <c r="A91" s="6" t="s">
        <v>26</v>
      </c>
      <c r="B91" s="6">
        <v>125.52</v>
      </c>
      <c r="C91" s="6">
        <v>207.67</v>
      </c>
      <c r="D91" s="7">
        <f t="shared" ref="D91:D93" si="10">C91/$C$94</f>
        <v>0.53325287592440429</v>
      </c>
    </row>
    <row r="92" spans="1:4" x14ac:dyDescent="0.3">
      <c r="A92" s="6" t="s">
        <v>27</v>
      </c>
      <c r="B92" s="6">
        <v>10.39</v>
      </c>
      <c r="C92" s="6">
        <v>160.28</v>
      </c>
      <c r="D92" s="7">
        <f t="shared" si="10"/>
        <v>0.41156532456861133</v>
      </c>
    </row>
    <row r="93" spans="1:4" x14ac:dyDescent="0.3">
      <c r="A93" s="6" t="s">
        <v>28</v>
      </c>
      <c r="B93" s="6">
        <v>148.63</v>
      </c>
      <c r="C93" s="6">
        <v>7.24</v>
      </c>
      <c r="D93" s="7">
        <f t="shared" si="10"/>
        <v>1.8590797041906328E-2</v>
      </c>
    </row>
    <row r="94" spans="1:4" x14ac:dyDescent="0.3">
      <c r="A94" s="6"/>
      <c r="B94" s="6">
        <f>SUM(B90:B93)</f>
        <v>326.78999999999996</v>
      </c>
      <c r="C94" s="6">
        <f>SUM(C90:C93)</f>
        <v>389.44</v>
      </c>
      <c r="D94" s="7"/>
    </row>
    <row r="95" spans="1:4" x14ac:dyDescent="0.3">
      <c r="A95" s="6"/>
      <c r="B95" s="6"/>
      <c r="C95" s="6"/>
      <c r="D95" s="7"/>
    </row>
    <row r="96" spans="1:4" x14ac:dyDescent="0.3">
      <c r="A96" s="8" t="s">
        <v>134</v>
      </c>
      <c r="B96" s="6" t="s">
        <v>39</v>
      </c>
      <c r="C96" s="6" t="s">
        <v>51</v>
      </c>
      <c r="D96" s="6" t="s">
        <v>7</v>
      </c>
    </row>
    <row r="97" spans="1:4" x14ac:dyDescent="0.3">
      <c r="A97" s="6" t="s">
        <v>135</v>
      </c>
      <c r="B97" s="6">
        <f>C63</f>
        <v>178.16</v>
      </c>
      <c r="C97" s="6">
        <f>C87</f>
        <v>229.16</v>
      </c>
      <c r="D97" s="7">
        <f t="shared" ref="D97:D98" si="11">(C97-B97)/B97</f>
        <v>0.28625954198473286</v>
      </c>
    </row>
    <row r="98" spans="1:4" x14ac:dyDescent="0.3">
      <c r="A98" s="6" t="s">
        <v>136</v>
      </c>
      <c r="B98" s="6">
        <f>C64</f>
        <v>57.07</v>
      </c>
      <c r="C98" s="6">
        <v>87.74</v>
      </c>
      <c r="D98" s="7">
        <f t="shared" si="11"/>
        <v>0.53741019800245304</v>
      </c>
    </row>
    <row r="99" spans="1:4" ht="28.8" x14ac:dyDescent="0.3">
      <c r="A99" s="23" t="s">
        <v>138</v>
      </c>
      <c r="B99" s="6">
        <f t="shared" ref="B99:C99" si="12">B97-B98</f>
        <v>121.09</v>
      </c>
      <c r="C99" s="6">
        <f t="shared" si="12"/>
        <v>141.42000000000002</v>
      </c>
      <c r="D99" s="6"/>
    </row>
    <row r="100" spans="1:4" x14ac:dyDescent="0.3">
      <c r="A100" s="6"/>
      <c r="B100" s="6"/>
      <c r="C100" s="6"/>
      <c r="D100" s="7"/>
    </row>
    <row r="101" spans="1:4" x14ac:dyDescent="0.3">
      <c r="A101" s="8" t="s">
        <v>30</v>
      </c>
      <c r="B101" s="6">
        <v>170.74</v>
      </c>
      <c r="C101" s="6">
        <v>238.21</v>
      </c>
      <c r="D101" s="7" t="s">
        <v>7</v>
      </c>
    </row>
    <row r="102" spans="1:4" x14ac:dyDescent="0.3">
      <c r="A102" s="6" t="s">
        <v>29</v>
      </c>
      <c r="B102" s="6">
        <v>92.88</v>
      </c>
      <c r="C102" s="6">
        <v>78.97</v>
      </c>
      <c r="D102" s="7">
        <f>(C102-B102)/B102</f>
        <v>-0.14976313522825146</v>
      </c>
    </row>
    <row r="103" spans="1:4" x14ac:dyDescent="0.3">
      <c r="A103" s="6" t="s">
        <v>8</v>
      </c>
      <c r="B103" s="7">
        <f>B102/B101</f>
        <v>0.54398500644254422</v>
      </c>
      <c r="C103" s="7">
        <f>C102/C101</f>
        <v>0.33151421015070737</v>
      </c>
      <c r="D103" s="7"/>
    </row>
    <row r="104" spans="1:4" x14ac:dyDescent="0.3">
      <c r="A104" s="6" t="s">
        <v>32</v>
      </c>
      <c r="B104" s="6">
        <v>4.22</v>
      </c>
      <c r="C104" s="6">
        <v>4.54</v>
      </c>
      <c r="D104" s="7"/>
    </row>
    <row r="105" spans="1:4" x14ac:dyDescent="0.3">
      <c r="A105" s="6" t="s">
        <v>33</v>
      </c>
      <c r="B105" s="6">
        <v>0.21</v>
      </c>
      <c r="C105" s="6">
        <v>0.56000000000000005</v>
      </c>
      <c r="D105" s="7"/>
    </row>
    <row r="106" spans="1:4" x14ac:dyDescent="0.3">
      <c r="A106" s="6" t="s">
        <v>8</v>
      </c>
      <c r="B106" s="7">
        <f>B105/B104</f>
        <v>4.9763033175355451E-2</v>
      </c>
      <c r="C106" s="7">
        <f>C105/C104</f>
        <v>0.12334801762114539</v>
      </c>
      <c r="D106" s="7"/>
    </row>
    <row r="107" spans="1:4" x14ac:dyDescent="0.3">
      <c r="A107" t="s">
        <v>52</v>
      </c>
    </row>
    <row r="108" spans="1:4" x14ac:dyDescent="0.3">
      <c r="A108" t="s">
        <v>53</v>
      </c>
    </row>
    <row r="109" spans="1:4" x14ac:dyDescent="0.3">
      <c r="A109" t="s">
        <v>54</v>
      </c>
    </row>
    <row r="110" spans="1:4" x14ac:dyDescent="0.3">
      <c r="A110" t="s">
        <v>55</v>
      </c>
    </row>
    <row r="111" spans="1:4" x14ac:dyDescent="0.3">
      <c r="A111" t="s">
        <v>56</v>
      </c>
    </row>
    <row r="112" spans="1:4" x14ac:dyDescent="0.3">
      <c r="A112" t="s">
        <v>57</v>
      </c>
    </row>
    <row r="113" spans="1:1" x14ac:dyDescent="0.3">
      <c r="A113" t="s">
        <v>58</v>
      </c>
    </row>
    <row r="114" spans="1:1" x14ac:dyDescent="0.3">
      <c r="A114" t="s">
        <v>59</v>
      </c>
    </row>
    <row r="115" spans="1:1" x14ac:dyDescent="0.3">
      <c r="A115" t="s">
        <v>60</v>
      </c>
    </row>
    <row r="116" spans="1:1" x14ac:dyDescent="0.3">
      <c r="A116" t="s">
        <v>61</v>
      </c>
    </row>
    <row r="117" spans="1:1" x14ac:dyDescent="0.3">
      <c r="A117" t="s">
        <v>62</v>
      </c>
    </row>
    <row r="118" spans="1:1" x14ac:dyDescent="0.3">
      <c r="A118" t="s">
        <v>69</v>
      </c>
    </row>
    <row r="119" spans="1:1" x14ac:dyDescent="0.3">
      <c r="A119" t="s">
        <v>70</v>
      </c>
    </row>
    <row r="120" spans="1:1" x14ac:dyDescent="0.3">
      <c r="A120" t="s">
        <v>63</v>
      </c>
    </row>
    <row r="121" spans="1:1" x14ac:dyDescent="0.3">
      <c r="A121" t="s">
        <v>64</v>
      </c>
    </row>
    <row r="122" spans="1:1" x14ac:dyDescent="0.3">
      <c r="A122" t="s">
        <v>65</v>
      </c>
    </row>
    <row r="123" spans="1:1" x14ac:dyDescent="0.3">
      <c r="A123" t="s">
        <v>66</v>
      </c>
    </row>
    <row r="124" spans="1:1" x14ac:dyDescent="0.3">
      <c r="A124" t="s">
        <v>67</v>
      </c>
    </row>
    <row r="125" spans="1:1" x14ac:dyDescent="0.3">
      <c r="A125" t="s">
        <v>68</v>
      </c>
    </row>
    <row r="126" spans="1:1" x14ac:dyDescent="0.3">
      <c r="A126" t="s">
        <v>71</v>
      </c>
    </row>
    <row r="127" spans="1:1" x14ac:dyDescent="0.3">
      <c r="A127" t="s">
        <v>72</v>
      </c>
    </row>
    <row r="128" spans="1:1" x14ac:dyDescent="0.3">
      <c r="A128" t="s">
        <v>73</v>
      </c>
    </row>
    <row r="129" spans="1:4" x14ac:dyDescent="0.3">
      <c r="A129" t="s">
        <v>74</v>
      </c>
    </row>
    <row r="130" spans="1:4" x14ac:dyDescent="0.3">
      <c r="A130" t="s">
        <v>75</v>
      </c>
    </row>
    <row r="131" spans="1:4" x14ac:dyDescent="0.3">
      <c r="A131" s="3" t="s">
        <v>36</v>
      </c>
    </row>
    <row r="132" spans="1:4" x14ac:dyDescent="0.3">
      <c r="A132" s="2" t="s">
        <v>76</v>
      </c>
    </row>
    <row r="133" spans="1:4" x14ac:dyDescent="0.3">
      <c r="A133" s="6" t="s">
        <v>98</v>
      </c>
      <c r="B133" s="6" t="s">
        <v>51</v>
      </c>
      <c r="C133" s="6" t="s">
        <v>95</v>
      </c>
      <c r="D133" s="6" t="s">
        <v>7</v>
      </c>
    </row>
    <row r="134" spans="1:4" x14ac:dyDescent="0.3">
      <c r="A134" s="6" t="s">
        <v>4</v>
      </c>
      <c r="B134" s="6">
        <v>390.13</v>
      </c>
      <c r="C134" s="6">
        <v>398.05</v>
      </c>
      <c r="D134" s="7">
        <f>(C134-B134)/B134</f>
        <v>2.0300925332581488E-2</v>
      </c>
    </row>
    <row r="135" spans="1:4" x14ac:dyDescent="0.3">
      <c r="A135" s="6" t="s">
        <v>3</v>
      </c>
      <c r="B135" s="6">
        <v>229.16</v>
      </c>
      <c r="C135" s="6">
        <v>244.75</v>
      </c>
      <c r="D135" s="7">
        <f t="shared" ref="D135" si="13">(C135-B135)/B135</f>
        <v>6.8031069994763493E-2</v>
      </c>
    </row>
    <row r="136" spans="1:4" x14ac:dyDescent="0.3">
      <c r="A136" s="6" t="s">
        <v>8</v>
      </c>
      <c r="B136" s="7">
        <f>B135/B134</f>
        <v>0.58739394560787428</v>
      </c>
      <c r="C136" s="7">
        <f>C135/C134</f>
        <v>0.61487250345433986</v>
      </c>
      <c r="D136" s="7"/>
    </row>
    <row r="137" spans="1:4" x14ac:dyDescent="0.3">
      <c r="A137" s="6" t="s">
        <v>2</v>
      </c>
      <c r="B137" s="6">
        <f>B134-B135</f>
        <v>160.97</v>
      </c>
      <c r="C137" s="6">
        <f>C134-C135</f>
        <v>153.30000000000001</v>
      </c>
      <c r="D137" s="7" t="s">
        <v>8</v>
      </c>
    </row>
    <row r="138" spans="1:4" x14ac:dyDescent="0.3">
      <c r="A138" s="6" t="s">
        <v>25</v>
      </c>
      <c r="B138" s="6">
        <v>14.25</v>
      </c>
      <c r="C138" s="6">
        <v>14.68</v>
      </c>
      <c r="D138" s="7">
        <f>C138/$C$94</f>
        <v>3.7695152013147083E-2</v>
      </c>
    </row>
    <row r="139" spans="1:4" x14ac:dyDescent="0.3">
      <c r="A139" s="6" t="s">
        <v>26</v>
      </c>
      <c r="B139" s="6">
        <v>207.67</v>
      </c>
      <c r="C139" s="6">
        <v>223.28</v>
      </c>
      <c r="D139" s="7">
        <f t="shared" ref="D139:D141" si="14">C139/$C$94</f>
        <v>0.57333607230895645</v>
      </c>
    </row>
    <row r="140" spans="1:4" x14ac:dyDescent="0.3">
      <c r="A140" s="6" t="s">
        <v>27</v>
      </c>
      <c r="B140" s="6">
        <v>160.28</v>
      </c>
      <c r="C140" s="6">
        <v>140.26</v>
      </c>
      <c r="D140" s="7">
        <f t="shared" si="14"/>
        <v>0.36015817584223497</v>
      </c>
    </row>
    <row r="141" spans="1:4" x14ac:dyDescent="0.3">
      <c r="A141" s="6" t="s">
        <v>28</v>
      </c>
      <c r="B141" s="6">
        <v>7.24</v>
      </c>
      <c r="C141" s="6">
        <v>6.79</v>
      </c>
      <c r="D141" s="7">
        <f t="shared" si="14"/>
        <v>1.7435291700903861E-2</v>
      </c>
    </row>
    <row r="142" spans="1:4" x14ac:dyDescent="0.3">
      <c r="A142" s="6"/>
      <c r="B142" s="6">
        <f>SUM(B138:B141)</f>
        <v>389.44</v>
      </c>
      <c r="C142" s="6">
        <f>SUM(C138:C141)</f>
        <v>385.01000000000005</v>
      </c>
      <c r="D142" s="7"/>
    </row>
    <row r="143" spans="1:4" x14ac:dyDescent="0.3">
      <c r="A143" s="6"/>
      <c r="B143" s="6"/>
      <c r="C143" s="6"/>
      <c r="D143" s="7"/>
    </row>
    <row r="144" spans="1:4" x14ac:dyDescent="0.3">
      <c r="A144" s="8" t="s">
        <v>134</v>
      </c>
      <c r="B144" s="6" t="s">
        <v>51</v>
      </c>
      <c r="C144" s="6" t="s">
        <v>95</v>
      </c>
      <c r="D144" s="6" t="s">
        <v>7</v>
      </c>
    </row>
    <row r="145" spans="1:5" x14ac:dyDescent="0.3">
      <c r="A145" s="6" t="s">
        <v>135</v>
      </c>
      <c r="B145" s="6">
        <f>C97</f>
        <v>229.16</v>
      </c>
      <c r="C145" s="6">
        <f>C135</f>
        <v>244.75</v>
      </c>
      <c r="D145" s="7">
        <f t="shared" ref="D145:D146" si="15">(C145-B145)/B145</f>
        <v>6.8031069994763493E-2</v>
      </c>
    </row>
    <row r="146" spans="1:5" x14ac:dyDescent="0.3">
      <c r="A146" s="6" t="s">
        <v>136</v>
      </c>
      <c r="B146" s="6">
        <f>C98</f>
        <v>87.74</v>
      </c>
      <c r="C146" s="6">
        <v>160.33000000000001</v>
      </c>
      <c r="D146" s="7">
        <f t="shared" si="15"/>
        <v>0.8273307499430137</v>
      </c>
    </row>
    <row r="147" spans="1:5" ht="28.8" x14ac:dyDescent="0.3">
      <c r="A147" s="23" t="s">
        <v>138</v>
      </c>
      <c r="B147" s="6">
        <f t="shared" ref="B147:C147" si="16">B145-B146</f>
        <v>141.42000000000002</v>
      </c>
      <c r="C147" s="6">
        <f t="shared" si="16"/>
        <v>84.419999999999987</v>
      </c>
      <c r="D147" s="6"/>
      <c r="E147" t="s">
        <v>139</v>
      </c>
    </row>
    <row r="148" spans="1:5" x14ac:dyDescent="0.3">
      <c r="A148" s="6"/>
      <c r="B148" s="6"/>
      <c r="C148" s="6"/>
      <c r="D148" s="6"/>
    </row>
    <row r="149" spans="1:5" x14ac:dyDescent="0.3">
      <c r="A149" s="8" t="s">
        <v>30</v>
      </c>
      <c r="B149" s="6">
        <v>238.21</v>
      </c>
      <c r="C149" s="6">
        <v>238.01</v>
      </c>
      <c r="D149" s="7" t="s">
        <v>7</v>
      </c>
    </row>
    <row r="150" spans="1:5" x14ac:dyDescent="0.3">
      <c r="A150" s="6" t="s">
        <v>29</v>
      </c>
      <c r="B150" s="6">
        <v>78.97</v>
      </c>
      <c r="C150" s="6">
        <v>145.24</v>
      </c>
      <c r="D150" s="7">
        <f>(C150-B150)/B150</f>
        <v>0.83917943522856797</v>
      </c>
    </row>
    <row r="151" spans="1:5" x14ac:dyDescent="0.3">
      <c r="A151" s="6" t="s">
        <v>8</v>
      </c>
      <c r="B151" s="7">
        <f>B150/B149</f>
        <v>0.33151421015070737</v>
      </c>
      <c r="C151" s="7">
        <f>C150/C149</f>
        <v>0.61022646107306422</v>
      </c>
      <c r="D151" s="7"/>
    </row>
    <row r="152" spans="1:5" x14ac:dyDescent="0.3">
      <c r="A152" s="6" t="s">
        <v>32</v>
      </c>
      <c r="B152" s="6">
        <v>4.54</v>
      </c>
      <c r="C152" s="6">
        <v>4.87</v>
      </c>
      <c r="D152" s="7"/>
    </row>
    <row r="153" spans="1:5" x14ac:dyDescent="0.3">
      <c r="A153" s="6" t="s">
        <v>33</v>
      </c>
      <c r="B153" s="6">
        <v>0.56000000000000005</v>
      </c>
      <c r="C153" s="6">
        <v>1.38</v>
      </c>
      <c r="D153" s="7"/>
    </row>
    <row r="154" spans="1:5" x14ac:dyDescent="0.3">
      <c r="A154" s="6" t="s">
        <v>8</v>
      </c>
      <c r="B154" s="7">
        <f>B153/B152</f>
        <v>0.12334801762114539</v>
      </c>
      <c r="C154" s="7">
        <f>C153/C152</f>
        <v>0.28336755646817247</v>
      </c>
      <c r="D154" s="7"/>
    </row>
    <row r="155" spans="1:5" x14ac:dyDescent="0.3">
      <c r="A155" t="s">
        <v>77</v>
      </c>
    </row>
    <row r="156" spans="1:5" x14ac:dyDescent="0.3">
      <c r="A156" t="s">
        <v>78</v>
      </c>
    </row>
    <row r="157" spans="1:5" x14ac:dyDescent="0.3">
      <c r="A157" t="s">
        <v>79</v>
      </c>
    </row>
    <row r="158" spans="1:5" x14ac:dyDescent="0.3">
      <c r="A158" t="s">
        <v>80</v>
      </c>
    </row>
    <row r="159" spans="1:5" x14ac:dyDescent="0.3">
      <c r="A159" t="s">
        <v>81</v>
      </c>
    </row>
    <row r="160" spans="1:5" x14ac:dyDescent="0.3">
      <c r="A160" t="s">
        <v>82</v>
      </c>
    </row>
    <row r="161" spans="1:4" x14ac:dyDescent="0.3">
      <c r="A161" t="s">
        <v>83</v>
      </c>
    </row>
    <row r="162" spans="1:4" x14ac:dyDescent="0.3">
      <c r="A162" t="s">
        <v>84</v>
      </c>
    </row>
    <row r="163" spans="1:4" x14ac:dyDescent="0.3">
      <c r="A163" t="s">
        <v>85</v>
      </c>
    </row>
    <row r="164" spans="1:4" x14ac:dyDescent="0.3">
      <c r="A164" t="s">
        <v>86</v>
      </c>
    </row>
    <row r="165" spans="1:4" x14ac:dyDescent="0.3">
      <c r="A165" t="s">
        <v>87</v>
      </c>
    </row>
    <row r="166" spans="1:4" x14ac:dyDescent="0.3">
      <c r="A166" t="s">
        <v>88</v>
      </c>
    </row>
    <row r="167" spans="1:4" x14ac:dyDescent="0.3">
      <c r="A167" t="s">
        <v>89</v>
      </c>
    </row>
    <row r="168" spans="1:4" x14ac:dyDescent="0.3">
      <c r="A168" t="s">
        <v>90</v>
      </c>
    </row>
    <row r="169" spans="1:4" x14ac:dyDescent="0.3">
      <c r="A169" t="s">
        <v>91</v>
      </c>
    </row>
    <row r="170" spans="1:4" x14ac:dyDescent="0.3">
      <c r="A170" t="s">
        <v>92</v>
      </c>
    </row>
    <row r="171" spans="1:4" x14ac:dyDescent="0.3">
      <c r="A171" t="s">
        <v>93</v>
      </c>
    </row>
    <row r="172" spans="1:4" x14ac:dyDescent="0.3">
      <c r="A172" s="3" t="s">
        <v>36</v>
      </c>
    </row>
    <row r="173" spans="1:4" x14ac:dyDescent="0.3">
      <c r="A173" s="2" t="s">
        <v>94</v>
      </c>
    </row>
    <row r="174" spans="1:4" x14ac:dyDescent="0.3">
      <c r="A174" s="6" t="s">
        <v>97</v>
      </c>
      <c r="B174" s="6" t="s">
        <v>95</v>
      </c>
      <c r="C174" s="6" t="s">
        <v>96</v>
      </c>
      <c r="D174" s="6" t="s">
        <v>7</v>
      </c>
    </row>
    <row r="175" spans="1:4" x14ac:dyDescent="0.3">
      <c r="A175" s="6" t="s">
        <v>4</v>
      </c>
      <c r="B175" s="6">
        <v>398.05</v>
      </c>
      <c r="C175" s="6">
        <v>477.08</v>
      </c>
      <c r="D175" s="7">
        <f>(C175-B175)/B175</f>
        <v>0.19854289662102745</v>
      </c>
    </row>
    <row r="176" spans="1:4" x14ac:dyDescent="0.3">
      <c r="A176" s="6" t="s">
        <v>3</v>
      </c>
      <c r="B176" s="6">
        <v>244.75</v>
      </c>
      <c r="C176" s="6">
        <v>295.82</v>
      </c>
      <c r="D176" s="7">
        <f t="shared" ref="D176" si="17">(C176-B176)/B176</f>
        <v>0.20866189989785491</v>
      </c>
    </row>
    <row r="177" spans="1:5" x14ac:dyDescent="0.3">
      <c r="A177" s="6" t="s">
        <v>8</v>
      </c>
      <c r="B177" s="7">
        <f>B176/B175</f>
        <v>0.61487250345433986</v>
      </c>
      <c r="C177" s="7">
        <f>C176/C175</f>
        <v>0.62006372096922946</v>
      </c>
      <c r="D177" s="7"/>
    </row>
    <row r="178" spans="1:5" x14ac:dyDescent="0.3">
      <c r="A178" s="6" t="s">
        <v>2</v>
      </c>
      <c r="B178" s="6">
        <f>B175-B176</f>
        <v>153.30000000000001</v>
      </c>
      <c r="C178" s="6">
        <f>C175-C176</f>
        <v>181.26</v>
      </c>
      <c r="D178" s="7" t="s">
        <v>8</v>
      </c>
    </row>
    <row r="179" spans="1:5" x14ac:dyDescent="0.3">
      <c r="A179" s="6" t="s">
        <v>25</v>
      </c>
      <c r="B179" s="6">
        <v>14.68</v>
      </c>
      <c r="C179" s="6">
        <v>26.74</v>
      </c>
      <c r="D179" s="7">
        <f>C179/$C$94</f>
        <v>6.8662695152013148E-2</v>
      </c>
    </row>
    <row r="180" spans="1:5" x14ac:dyDescent="0.3">
      <c r="A180" s="6" t="s">
        <v>26</v>
      </c>
      <c r="B180" s="6">
        <v>223.28</v>
      </c>
      <c r="C180" s="6">
        <v>232.21</v>
      </c>
      <c r="D180" s="7">
        <f t="shared" ref="D180:D182" si="18">C180/$C$94</f>
        <v>0.59626643385373868</v>
      </c>
    </row>
    <row r="181" spans="1:5" x14ac:dyDescent="0.3">
      <c r="A181" s="6" t="s">
        <v>27</v>
      </c>
      <c r="B181" s="6">
        <v>140.26</v>
      </c>
      <c r="C181" s="6">
        <v>163.69999999999999</v>
      </c>
      <c r="D181" s="7">
        <f t="shared" si="18"/>
        <v>0.42034716516023007</v>
      </c>
    </row>
    <row r="182" spans="1:5" x14ac:dyDescent="0.3">
      <c r="A182" s="6" t="s">
        <v>28</v>
      </c>
      <c r="B182" s="6">
        <v>6.79</v>
      </c>
      <c r="C182" s="6">
        <v>36.869999999999997</v>
      </c>
      <c r="D182" s="7">
        <f t="shared" si="18"/>
        <v>9.4674404272801965E-2</v>
      </c>
    </row>
    <row r="183" spans="1:5" x14ac:dyDescent="0.3">
      <c r="A183" s="6"/>
      <c r="B183" s="6">
        <f>SUM(B179:B182)</f>
        <v>385.01000000000005</v>
      </c>
      <c r="C183" s="6">
        <f>SUM(C179:C182)</f>
        <v>459.52</v>
      </c>
      <c r="D183" s="7"/>
    </row>
    <row r="184" spans="1:5" x14ac:dyDescent="0.3">
      <c r="A184" s="6"/>
      <c r="B184" s="6"/>
      <c r="C184" s="6"/>
      <c r="D184" s="7"/>
    </row>
    <row r="185" spans="1:5" x14ac:dyDescent="0.3">
      <c r="A185" s="8" t="s">
        <v>134</v>
      </c>
      <c r="B185" s="6" t="s">
        <v>95</v>
      </c>
      <c r="C185" s="6" t="s">
        <v>96</v>
      </c>
      <c r="D185" s="6" t="s">
        <v>7</v>
      </c>
    </row>
    <row r="186" spans="1:5" x14ac:dyDescent="0.3">
      <c r="A186" s="6" t="s">
        <v>135</v>
      </c>
      <c r="B186" s="6">
        <v>244.75</v>
      </c>
      <c r="C186" s="6">
        <v>295.82</v>
      </c>
      <c r="D186" s="7">
        <f t="shared" ref="D186:D187" si="19">(C186-B186)/B186</f>
        <v>0.20866189989785491</v>
      </c>
    </row>
    <row r="187" spans="1:5" x14ac:dyDescent="0.3">
      <c r="A187" s="6" t="s">
        <v>136</v>
      </c>
      <c r="B187" s="6">
        <v>160.33000000000001</v>
      </c>
      <c r="C187" s="6">
        <v>297.76</v>
      </c>
      <c r="D187" s="7">
        <f t="shared" si="19"/>
        <v>0.85716958772531637</v>
      </c>
    </row>
    <row r="188" spans="1:5" ht="28.8" x14ac:dyDescent="0.3">
      <c r="A188" s="75" t="s">
        <v>138</v>
      </c>
      <c r="B188" s="76">
        <f t="shared" ref="B188:C188" si="20">B186-B187</f>
        <v>84.419999999999987</v>
      </c>
      <c r="C188" s="76">
        <f t="shared" si="20"/>
        <v>-1.9399999999999977</v>
      </c>
      <c r="D188" s="7"/>
      <c r="E188" s="4" t="s">
        <v>137</v>
      </c>
    </row>
    <row r="189" spans="1:5" x14ac:dyDescent="0.3">
      <c r="A189" s="6"/>
      <c r="B189" s="6"/>
      <c r="C189" s="6"/>
      <c r="D189" s="7"/>
    </row>
    <row r="190" spans="1:5" x14ac:dyDescent="0.3">
      <c r="A190" s="8" t="s">
        <v>30</v>
      </c>
      <c r="B190" s="6">
        <v>238.01</v>
      </c>
      <c r="C190" s="6">
        <v>285.92</v>
      </c>
      <c r="D190" s="7" t="s">
        <v>7</v>
      </c>
    </row>
    <row r="191" spans="1:5" x14ac:dyDescent="0.3">
      <c r="A191" s="6" t="s">
        <v>29</v>
      </c>
      <c r="B191" s="6">
        <v>145.24</v>
      </c>
      <c r="C191" s="6">
        <v>235.54</v>
      </c>
      <c r="D191" s="7">
        <f>(C191-B191)/B191</f>
        <v>0.62172955108785444</v>
      </c>
    </row>
    <row r="192" spans="1:5" x14ac:dyDescent="0.3">
      <c r="A192" s="6" t="s">
        <v>8</v>
      </c>
      <c r="B192" s="7">
        <f>B191/B190</f>
        <v>0.61022646107306422</v>
      </c>
      <c r="C192" s="7">
        <f>C191/C190</f>
        <v>0.82379686625629545</v>
      </c>
      <c r="D192" s="7"/>
    </row>
    <row r="193" spans="1:14" x14ac:dyDescent="0.3">
      <c r="A193" s="6" t="s">
        <v>32</v>
      </c>
      <c r="B193" s="6">
        <v>4.87</v>
      </c>
      <c r="C193" s="6">
        <v>5.9</v>
      </c>
      <c r="D193" s="7"/>
    </row>
    <row r="194" spans="1:14" x14ac:dyDescent="0.3">
      <c r="A194" s="6" t="s">
        <v>33</v>
      </c>
      <c r="B194" s="6">
        <v>1.38</v>
      </c>
      <c r="C194" s="6">
        <v>1.19</v>
      </c>
      <c r="D194" s="7"/>
    </row>
    <row r="195" spans="1:14" x14ac:dyDescent="0.3">
      <c r="A195" s="6" t="s">
        <v>8</v>
      </c>
      <c r="B195" s="7">
        <f>B194/B193</f>
        <v>0.28336755646817247</v>
      </c>
      <c r="C195" s="7">
        <f>C194/C193</f>
        <v>0.20169491525423727</v>
      </c>
      <c r="D195" s="7"/>
    </row>
    <row r="196" spans="1:14" x14ac:dyDescent="0.3">
      <c r="A196" t="s">
        <v>99</v>
      </c>
    </row>
    <row r="197" spans="1:14" x14ac:dyDescent="0.3">
      <c r="A197" t="s">
        <v>100</v>
      </c>
    </row>
    <row r="198" spans="1:14" x14ac:dyDescent="0.3">
      <c r="A198" t="s">
        <v>101</v>
      </c>
    </row>
    <row r="199" spans="1:14" x14ac:dyDescent="0.3">
      <c r="A199" t="s">
        <v>102</v>
      </c>
    </row>
    <row r="200" spans="1:14" x14ac:dyDescent="0.3">
      <c r="A200" t="s">
        <v>103</v>
      </c>
    </row>
    <row r="201" spans="1:14" x14ac:dyDescent="0.3">
      <c r="A201" t="s">
        <v>104</v>
      </c>
    </row>
    <row r="202" spans="1:14" x14ac:dyDescent="0.3">
      <c r="A202" t="s">
        <v>105</v>
      </c>
    </row>
    <row r="203" spans="1:14" x14ac:dyDescent="0.3">
      <c r="A203" t="s">
        <v>106</v>
      </c>
    </row>
    <row r="204" spans="1:14" x14ac:dyDescent="0.3">
      <c r="A204" t="s">
        <v>107</v>
      </c>
    </row>
    <row r="205" spans="1:14" x14ac:dyDescent="0.3">
      <c r="A205" t="s">
        <v>108</v>
      </c>
    </row>
    <row r="206" spans="1:14" x14ac:dyDescent="0.3">
      <c r="A206" t="s">
        <v>109</v>
      </c>
      <c r="N206" t="s">
        <v>426</v>
      </c>
    </row>
    <row r="207" spans="1:14" x14ac:dyDescent="0.3">
      <c r="A207" t="s">
        <v>110</v>
      </c>
    </row>
    <row r="208" spans="1:14" x14ac:dyDescent="0.3">
      <c r="A208" t="s">
        <v>111</v>
      </c>
    </row>
    <row r="209" spans="1:1" x14ac:dyDescent="0.3">
      <c r="A209" t="s">
        <v>112</v>
      </c>
    </row>
    <row r="210" spans="1:1" x14ac:dyDescent="0.3">
      <c r="A210" t="s">
        <v>113</v>
      </c>
    </row>
    <row r="211" spans="1:1" x14ac:dyDescent="0.3">
      <c r="A211" t="s">
        <v>114</v>
      </c>
    </row>
    <row r="212" spans="1:1" x14ac:dyDescent="0.3">
      <c r="A212" t="s">
        <v>115</v>
      </c>
    </row>
    <row r="213" spans="1:1" x14ac:dyDescent="0.3">
      <c r="A213" t="s">
        <v>116</v>
      </c>
    </row>
    <row r="214" spans="1:1" x14ac:dyDescent="0.3">
      <c r="A214" t="s">
        <v>117</v>
      </c>
    </row>
    <row r="215" spans="1:1" x14ac:dyDescent="0.3">
      <c r="A215" t="s">
        <v>118</v>
      </c>
    </row>
    <row r="216" spans="1:1" x14ac:dyDescent="0.3">
      <c r="A216" t="s">
        <v>119</v>
      </c>
    </row>
    <row r="217" spans="1:1" x14ac:dyDescent="0.3">
      <c r="A217" t="s">
        <v>120</v>
      </c>
    </row>
    <row r="218" spans="1:1" x14ac:dyDescent="0.3">
      <c r="A218" t="s">
        <v>121</v>
      </c>
    </row>
    <row r="219" spans="1:1" x14ac:dyDescent="0.3">
      <c r="A219" t="s">
        <v>122</v>
      </c>
    </row>
    <row r="220" spans="1:1" x14ac:dyDescent="0.3">
      <c r="A220" t="s">
        <v>123</v>
      </c>
    </row>
    <row r="221" spans="1:1" x14ac:dyDescent="0.3">
      <c r="A221" t="s">
        <v>124</v>
      </c>
    </row>
    <row r="222" spans="1:1" x14ac:dyDescent="0.3">
      <c r="A222" t="s">
        <v>125</v>
      </c>
    </row>
    <row r="223" spans="1:1" x14ac:dyDescent="0.3">
      <c r="A223" t="s">
        <v>126</v>
      </c>
    </row>
    <row r="224" spans="1:1" x14ac:dyDescent="0.3">
      <c r="A224" t="s">
        <v>127</v>
      </c>
    </row>
    <row r="225" spans="1:1" x14ac:dyDescent="0.3">
      <c r="A225" t="s">
        <v>128</v>
      </c>
    </row>
    <row r="227" spans="1:1" x14ac:dyDescent="0.3">
      <c r="A227" t="s">
        <v>129</v>
      </c>
    </row>
    <row r="228" spans="1:1" x14ac:dyDescent="0.3">
      <c r="A228" t="s">
        <v>130</v>
      </c>
    </row>
    <row r="229" spans="1:1" x14ac:dyDescent="0.3">
      <c r="A229" t="s">
        <v>131</v>
      </c>
    </row>
    <row r="230" spans="1:1" x14ac:dyDescent="0.3">
      <c r="A230" t="s">
        <v>132</v>
      </c>
    </row>
    <row r="231" spans="1:1" x14ac:dyDescent="0.3">
      <c r="A231" t="s">
        <v>133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G23" sqref="G23"/>
    </sheetView>
  </sheetViews>
  <sheetFormatPr defaultRowHeight="14.4" x14ac:dyDescent="0.3"/>
  <cols>
    <col min="1" max="1" width="23.77734375" bestFit="1" customWidth="1"/>
    <col min="2" max="2" width="9.88671875" customWidth="1"/>
    <col min="3" max="3" width="10.88671875" customWidth="1"/>
    <col min="4" max="4" width="14.6640625" customWidth="1"/>
    <col min="5" max="5" width="12.109375" customWidth="1"/>
    <col min="6" max="6" width="19" bestFit="1" customWidth="1"/>
    <col min="7" max="7" width="11.77734375" customWidth="1"/>
    <col min="8" max="8" width="43.44140625" customWidth="1"/>
  </cols>
  <sheetData>
    <row r="1" spans="1:9" ht="15" thickBot="1" x14ac:dyDescent="0.35"/>
    <row r="2" spans="1:9" ht="28.8" x14ac:dyDescent="0.3">
      <c r="A2" s="62" t="s">
        <v>513</v>
      </c>
      <c r="B2" s="41" t="s">
        <v>19</v>
      </c>
      <c r="C2" s="42" t="s">
        <v>525</v>
      </c>
      <c r="D2" s="42" t="s">
        <v>517</v>
      </c>
      <c r="E2" s="43" t="s">
        <v>515</v>
      </c>
      <c r="H2" s="63" t="s">
        <v>529</v>
      </c>
      <c r="I2" s="64"/>
    </row>
    <row r="3" spans="1:9" x14ac:dyDescent="0.3">
      <c r="A3" s="44" t="s">
        <v>509</v>
      </c>
      <c r="B3" s="17">
        <v>25000</v>
      </c>
      <c r="C3" s="31" t="s">
        <v>527</v>
      </c>
      <c r="D3" s="32" t="s">
        <v>526</v>
      </c>
      <c r="E3" s="45" t="s">
        <v>524</v>
      </c>
      <c r="H3" s="44" t="s">
        <v>532</v>
      </c>
      <c r="I3" s="65">
        <v>2000</v>
      </c>
    </row>
    <row r="4" spans="1:9" x14ac:dyDescent="0.3">
      <c r="A4" s="44" t="s">
        <v>510</v>
      </c>
      <c r="B4" s="16">
        <v>40000</v>
      </c>
      <c r="C4" s="31"/>
      <c r="D4" s="32"/>
      <c r="E4" s="45"/>
      <c r="H4" s="44" t="s">
        <v>530</v>
      </c>
      <c r="I4" s="65">
        <v>200</v>
      </c>
    </row>
    <row r="5" spans="1:9" ht="29.4" thickBot="1" x14ac:dyDescent="0.35">
      <c r="A5" s="46" t="s">
        <v>508</v>
      </c>
      <c r="B5" s="47">
        <f>B3*B4/10000000</f>
        <v>100</v>
      </c>
      <c r="C5" s="48" t="s">
        <v>523</v>
      </c>
      <c r="D5" s="49"/>
      <c r="E5" s="50"/>
      <c r="H5" s="44" t="s">
        <v>531</v>
      </c>
      <c r="I5" s="65">
        <v>1000</v>
      </c>
    </row>
    <row r="6" spans="1:9" ht="15" thickBot="1" x14ac:dyDescent="0.35">
      <c r="A6" s="58" t="s">
        <v>511</v>
      </c>
      <c r="B6" s="59" t="s">
        <v>528</v>
      </c>
      <c r="C6" s="60"/>
      <c r="D6" s="60"/>
      <c r="E6" s="61"/>
      <c r="H6" s="44" t="s">
        <v>534</v>
      </c>
      <c r="I6" s="65">
        <v>10000</v>
      </c>
    </row>
    <row r="7" spans="1:9" ht="28.8" x14ac:dyDescent="0.3">
      <c r="A7" s="62" t="s">
        <v>512</v>
      </c>
      <c r="B7" s="41" t="s">
        <v>514</v>
      </c>
      <c r="C7" s="51" t="s">
        <v>521</v>
      </c>
      <c r="D7" s="51"/>
      <c r="E7" s="43" t="s">
        <v>515</v>
      </c>
      <c r="H7" s="44" t="s">
        <v>533</v>
      </c>
      <c r="I7" s="65">
        <v>200</v>
      </c>
    </row>
    <row r="8" spans="1:9" x14ac:dyDescent="0.3">
      <c r="A8" s="44" t="s">
        <v>509</v>
      </c>
      <c r="B8" s="17">
        <v>8</v>
      </c>
      <c r="C8" s="35" t="s">
        <v>522</v>
      </c>
      <c r="D8" s="36"/>
      <c r="E8" s="52" t="s">
        <v>516</v>
      </c>
      <c r="H8" s="44" t="s">
        <v>537</v>
      </c>
      <c r="I8" s="66">
        <f>I7/I6</f>
        <v>0.02</v>
      </c>
    </row>
    <row r="9" spans="1:9" ht="15" thickBot="1" x14ac:dyDescent="0.35">
      <c r="A9" s="44" t="s">
        <v>520</v>
      </c>
      <c r="B9" s="16" t="s">
        <v>518</v>
      </c>
      <c r="C9" s="37"/>
      <c r="D9" s="38"/>
      <c r="E9" s="53"/>
      <c r="H9" s="67" t="s">
        <v>536</v>
      </c>
      <c r="I9" s="68" t="s">
        <v>535</v>
      </c>
    </row>
    <row r="10" spans="1:9" ht="15" thickBot="1" x14ac:dyDescent="0.35">
      <c r="A10" s="46" t="s">
        <v>508</v>
      </c>
      <c r="B10" s="54" t="s">
        <v>519</v>
      </c>
      <c r="C10" s="55"/>
      <c r="D10" s="56"/>
      <c r="E10" s="57"/>
    </row>
    <row r="12" spans="1:9" ht="15" thickBot="1" x14ac:dyDescent="0.35"/>
    <row r="13" spans="1:9" x14ac:dyDescent="0.3">
      <c r="A13" s="62" t="s">
        <v>448</v>
      </c>
      <c r="B13" s="41" t="s">
        <v>451</v>
      </c>
      <c r="C13" s="41" t="s">
        <v>455</v>
      </c>
      <c r="D13" s="69" t="s">
        <v>465</v>
      </c>
      <c r="E13" s="69" t="s">
        <v>454</v>
      </c>
      <c r="F13" s="70" t="s">
        <v>461</v>
      </c>
    </row>
    <row r="14" spans="1:9" x14ac:dyDescent="0.3">
      <c r="A14" s="71" t="s">
        <v>450</v>
      </c>
      <c r="B14" s="18">
        <v>0.1</v>
      </c>
      <c r="C14" s="18">
        <v>0.15</v>
      </c>
      <c r="D14" s="16" t="s">
        <v>468</v>
      </c>
      <c r="E14" s="16" t="s">
        <v>458</v>
      </c>
      <c r="F14" s="72" t="s">
        <v>464</v>
      </c>
    </row>
    <row r="15" spans="1:9" x14ac:dyDescent="0.3">
      <c r="A15" s="71" t="s">
        <v>449</v>
      </c>
      <c r="B15" s="18">
        <v>0.15</v>
      </c>
      <c r="C15" s="18">
        <v>0.1</v>
      </c>
      <c r="D15" s="16" t="s">
        <v>467</v>
      </c>
      <c r="E15" s="16" t="s">
        <v>459</v>
      </c>
      <c r="F15" s="72" t="s">
        <v>464</v>
      </c>
    </row>
    <row r="16" spans="1:9" x14ac:dyDescent="0.3">
      <c r="A16" s="71" t="s">
        <v>452</v>
      </c>
      <c r="B16" s="18">
        <v>0.5</v>
      </c>
      <c r="C16" s="16" t="s">
        <v>456</v>
      </c>
      <c r="D16" s="16" t="s">
        <v>466</v>
      </c>
      <c r="E16" s="16" t="s">
        <v>460</v>
      </c>
      <c r="F16" s="72" t="s">
        <v>463</v>
      </c>
    </row>
    <row r="17" spans="1:6" ht="15" thickBot="1" x14ac:dyDescent="0.35">
      <c r="A17" s="73" t="s">
        <v>453</v>
      </c>
      <c r="B17" s="74">
        <v>0.25</v>
      </c>
      <c r="C17" s="47" t="s">
        <v>457</v>
      </c>
      <c r="D17" s="47" t="s">
        <v>457</v>
      </c>
      <c r="E17" s="47" t="s">
        <v>469</v>
      </c>
      <c r="F17" s="68" t="s">
        <v>462</v>
      </c>
    </row>
  </sheetData>
  <mergeCells count="7">
    <mergeCell ref="B6:E6"/>
    <mergeCell ref="C8:D10"/>
    <mergeCell ref="E8:E10"/>
    <mergeCell ref="D3:D5"/>
    <mergeCell ref="E3:E5"/>
    <mergeCell ref="C7:D7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H17"/>
    </sheetView>
  </sheetViews>
  <sheetFormatPr defaultRowHeight="14.4" x14ac:dyDescent="0.3"/>
  <cols>
    <col min="2" max="2" width="19.33203125" customWidth="1"/>
    <col min="3" max="3" width="9.33203125" customWidth="1"/>
    <col min="4" max="4" width="27.5546875" customWidth="1"/>
    <col min="5" max="5" width="10.88671875" customWidth="1"/>
    <col min="7" max="7" width="8.5546875" customWidth="1"/>
    <col min="8" max="8" width="15.5546875" bestFit="1" customWidth="1"/>
  </cols>
  <sheetData>
    <row r="1" spans="1:8" ht="28.8" x14ac:dyDescent="0.3">
      <c r="A1" s="81"/>
      <c r="B1" s="42" t="s">
        <v>557</v>
      </c>
      <c r="C1" s="51"/>
      <c r="D1" s="82" t="s">
        <v>549</v>
      </c>
      <c r="E1" s="83" t="s">
        <v>547</v>
      </c>
      <c r="F1" s="83"/>
      <c r="G1" s="83"/>
      <c r="H1" s="64"/>
    </row>
    <row r="2" spans="1:8" x14ac:dyDescent="0.3">
      <c r="A2" s="44"/>
      <c r="B2" s="8"/>
      <c r="C2" s="34"/>
      <c r="D2" s="80"/>
      <c r="E2" s="8" t="s">
        <v>552</v>
      </c>
      <c r="F2" s="8" t="s">
        <v>558</v>
      </c>
      <c r="G2" s="8" t="s">
        <v>559</v>
      </c>
      <c r="H2" s="86"/>
    </row>
    <row r="3" spans="1:8" x14ac:dyDescent="0.3">
      <c r="A3" s="44">
        <v>1</v>
      </c>
      <c r="B3" s="6" t="s">
        <v>540</v>
      </c>
      <c r="C3" s="77" t="s">
        <v>544</v>
      </c>
      <c r="D3" s="77" t="s">
        <v>550</v>
      </c>
      <c r="E3" s="16" t="s">
        <v>545</v>
      </c>
      <c r="F3" s="33" t="s">
        <v>545</v>
      </c>
      <c r="G3" s="33" t="s">
        <v>546</v>
      </c>
      <c r="H3" s="86"/>
    </row>
    <row r="4" spans="1:8" x14ac:dyDescent="0.3">
      <c r="A4" s="44">
        <v>2</v>
      </c>
      <c r="B4" s="6" t="s">
        <v>538</v>
      </c>
      <c r="C4" s="77"/>
      <c r="D4" s="77"/>
      <c r="E4" s="16" t="s">
        <v>545</v>
      </c>
      <c r="F4" s="33"/>
      <c r="G4" s="33"/>
      <c r="H4" s="86"/>
    </row>
    <row r="5" spans="1:8" x14ac:dyDescent="0.3">
      <c r="A5" s="44">
        <v>3</v>
      </c>
      <c r="B5" s="6" t="s">
        <v>539</v>
      </c>
      <c r="C5" s="77"/>
      <c r="D5" s="77"/>
      <c r="E5" s="16" t="s">
        <v>545</v>
      </c>
      <c r="F5" s="33"/>
      <c r="G5" s="33"/>
      <c r="H5" s="86"/>
    </row>
    <row r="6" spans="1:8" x14ac:dyDescent="0.3">
      <c r="A6" s="44">
        <v>4</v>
      </c>
      <c r="B6" s="6" t="s">
        <v>541</v>
      </c>
      <c r="C6" s="77"/>
      <c r="D6" s="77"/>
      <c r="E6" s="16" t="s">
        <v>545</v>
      </c>
      <c r="F6" s="33"/>
      <c r="G6" s="33"/>
      <c r="H6" s="86"/>
    </row>
    <row r="7" spans="1:8" x14ac:dyDescent="0.3">
      <c r="A7" s="44">
        <v>5</v>
      </c>
      <c r="B7" s="6" t="s">
        <v>542</v>
      </c>
      <c r="C7" s="77"/>
      <c r="D7" s="77"/>
      <c r="E7" s="16" t="s">
        <v>545</v>
      </c>
      <c r="F7" s="33"/>
      <c r="G7" s="33"/>
      <c r="H7" s="86"/>
    </row>
    <row r="8" spans="1:8" x14ac:dyDescent="0.3">
      <c r="A8" s="44">
        <v>6</v>
      </c>
      <c r="B8" s="6" t="s">
        <v>555</v>
      </c>
      <c r="C8" s="79" t="s">
        <v>507</v>
      </c>
      <c r="D8" s="79" t="s">
        <v>548</v>
      </c>
      <c r="E8" s="16" t="s">
        <v>545</v>
      </c>
      <c r="F8" s="16" t="s">
        <v>546</v>
      </c>
      <c r="G8" s="16" t="s">
        <v>546</v>
      </c>
      <c r="H8" s="86"/>
    </row>
    <row r="9" spans="1:8" x14ac:dyDescent="0.3">
      <c r="A9" s="44">
        <v>7</v>
      </c>
      <c r="B9" s="6" t="s">
        <v>543</v>
      </c>
      <c r="C9" s="6" t="s">
        <v>543</v>
      </c>
      <c r="D9" s="6" t="s">
        <v>551</v>
      </c>
      <c r="E9" s="16" t="s">
        <v>545</v>
      </c>
      <c r="F9" s="16" t="s">
        <v>553</v>
      </c>
      <c r="G9" s="16" t="s">
        <v>554</v>
      </c>
      <c r="H9" s="86"/>
    </row>
    <row r="10" spans="1:8" ht="15" thickBot="1" x14ac:dyDescent="0.35">
      <c r="A10" s="46"/>
      <c r="B10" s="84" t="s">
        <v>556</v>
      </c>
      <c r="C10" s="84"/>
      <c r="D10" s="84"/>
      <c r="E10" s="84"/>
      <c r="F10" s="84"/>
      <c r="G10" s="84"/>
      <c r="H10" s="87"/>
    </row>
    <row r="11" spans="1:8" ht="15" thickBot="1" x14ac:dyDescent="0.35">
      <c r="A11" s="98"/>
      <c r="B11" s="97"/>
      <c r="C11" s="97"/>
      <c r="D11" s="97"/>
      <c r="E11" s="97"/>
      <c r="F11" s="97"/>
      <c r="G11" s="97"/>
      <c r="H11" s="99"/>
    </row>
    <row r="12" spans="1:8" x14ac:dyDescent="0.3">
      <c r="A12" s="81"/>
      <c r="B12" s="90" t="s">
        <v>570</v>
      </c>
      <c r="C12" s="91"/>
      <c r="D12" s="91"/>
      <c r="E12" s="91"/>
      <c r="F12" s="91"/>
      <c r="G12" s="91"/>
      <c r="H12" s="92"/>
    </row>
    <row r="13" spans="1:8" x14ac:dyDescent="0.3">
      <c r="A13" s="93" t="s">
        <v>560</v>
      </c>
      <c r="B13" s="88" t="s">
        <v>565</v>
      </c>
      <c r="C13" s="89"/>
      <c r="D13" s="89"/>
      <c r="E13" s="89"/>
      <c r="F13" s="89"/>
      <c r="G13" s="89"/>
      <c r="H13" s="94"/>
    </row>
    <row r="14" spans="1:8" x14ac:dyDescent="0.3">
      <c r="A14" s="93" t="s">
        <v>561</v>
      </c>
      <c r="B14" s="78" t="s">
        <v>562</v>
      </c>
      <c r="C14" s="78"/>
      <c r="D14" s="78"/>
      <c r="E14" s="78"/>
      <c r="F14" s="78"/>
      <c r="G14" s="78"/>
      <c r="H14" s="95"/>
    </row>
    <row r="15" spans="1:8" x14ac:dyDescent="0.3">
      <c r="A15" s="93" t="s">
        <v>563</v>
      </c>
      <c r="B15" s="78" t="s">
        <v>564</v>
      </c>
      <c r="C15" s="78"/>
      <c r="D15" s="78"/>
      <c r="E15" s="78"/>
      <c r="F15" s="78"/>
      <c r="G15" s="78"/>
      <c r="H15" s="95"/>
    </row>
    <row r="16" spans="1:8" x14ac:dyDescent="0.3">
      <c r="A16" s="93" t="s">
        <v>566</v>
      </c>
      <c r="B16" s="78" t="s">
        <v>567</v>
      </c>
      <c r="C16" s="78"/>
      <c r="D16" s="78"/>
      <c r="E16" s="78"/>
      <c r="F16" s="78"/>
      <c r="G16" s="78"/>
      <c r="H16" s="95"/>
    </row>
    <row r="17" spans="1:8" ht="15" thickBot="1" x14ac:dyDescent="0.35">
      <c r="A17" s="96" t="s">
        <v>568</v>
      </c>
      <c r="B17" s="84" t="s">
        <v>569</v>
      </c>
      <c r="C17" s="84"/>
      <c r="D17" s="84"/>
      <c r="E17" s="84"/>
      <c r="F17" s="84"/>
      <c r="G17" s="84"/>
      <c r="H17" s="85"/>
    </row>
  </sheetData>
  <mergeCells count="14">
    <mergeCell ref="B16:H16"/>
    <mergeCell ref="B17:H17"/>
    <mergeCell ref="B12:H12"/>
    <mergeCell ref="B13:H13"/>
    <mergeCell ref="A11:H11"/>
    <mergeCell ref="B10:G10"/>
    <mergeCell ref="C1:C2"/>
    <mergeCell ref="B14:H14"/>
    <mergeCell ref="B15:H15"/>
    <mergeCell ref="C3:C7"/>
    <mergeCell ref="D3:D7"/>
    <mergeCell ref="F3:F7"/>
    <mergeCell ref="G3:G7"/>
    <mergeCell ref="D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workbookViewId="0">
      <selection activeCell="J12" sqref="J12"/>
    </sheetView>
  </sheetViews>
  <sheetFormatPr defaultRowHeight="14.4" x14ac:dyDescent="0.3"/>
  <cols>
    <col min="1" max="1" width="24.44140625" customWidth="1"/>
    <col min="2" max="2" width="11.21875" customWidth="1"/>
    <col min="3" max="3" width="10.33203125" customWidth="1"/>
    <col min="4" max="4" width="13.6640625" customWidth="1"/>
    <col min="6" max="6" width="13.33203125" bestFit="1" customWidth="1"/>
  </cols>
  <sheetData>
    <row r="2" spans="1:12" ht="43.2" x14ac:dyDescent="0.3">
      <c r="A2" s="24" t="s">
        <v>502</v>
      </c>
      <c r="B2" s="20" t="s">
        <v>503</v>
      </c>
      <c r="C2" s="20" t="s">
        <v>497</v>
      </c>
      <c r="D2" s="20" t="s">
        <v>498</v>
      </c>
      <c r="F2" s="12" t="s">
        <v>473</v>
      </c>
      <c r="G2" s="12" t="s">
        <v>481</v>
      </c>
      <c r="H2" s="12" t="s">
        <v>482</v>
      </c>
      <c r="I2" s="20" t="s">
        <v>474</v>
      </c>
      <c r="J2" s="20" t="s">
        <v>477</v>
      </c>
      <c r="K2" s="20" t="s">
        <v>478</v>
      </c>
      <c r="L2" s="20" t="s">
        <v>480</v>
      </c>
    </row>
    <row r="3" spans="1:12" x14ac:dyDescent="0.3">
      <c r="A3" s="6" t="s">
        <v>19</v>
      </c>
      <c r="B3" s="16">
        <v>25000</v>
      </c>
      <c r="C3" s="16">
        <v>25000</v>
      </c>
      <c r="D3" s="16">
        <v>25000</v>
      </c>
      <c r="F3" s="17" t="s">
        <v>470</v>
      </c>
      <c r="G3" s="21" t="s">
        <v>483</v>
      </c>
      <c r="H3" s="21" t="s">
        <v>486</v>
      </c>
      <c r="I3" s="19">
        <v>0.2</v>
      </c>
      <c r="J3" s="16" t="s">
        <v>475</v>
      </c>
      <c r="K3" s="16">
        <v>42000</v>
      </c>
      <c r="L3" s="16"/>
    </row>
    <row r="4" spans="1:12" x14ac:dyDescent="0.3">
      <c r="A4" s="6" t="s">
        <v>490</v>
      </c>
      <c r="B4" s="16">
        <v>45000</v>
      </c>
      <c r="C4" s="16">
        <v>45000</v>
      </c>
      <c r="D4" s="16">
        <v>40000</v>
      </c>
      <c r="F4" s="16" t="s">
        <v>471</v>
      </c>
      <c r="G4" s="16" t="s">
        <v>484</v>
      </c>
      <c r="H4" s="16" t="s">
        <v>487</v>
      </c>
      <c r="I4" s="18">
        <v>0.4</v>
      </c>
      <c r="J4" s="16" t="s">
        <v>475</v>
      </c>
      <c r="K4" s="16">
        <v>37000</v>
      </c>
      <c r="L4" s="16"/>
    </row>
    <row r="5" spans="1:12" x14ac:dyDescent="0.3">
      <c r="A5" s="6" t="s">
        <v>496</v>
      </c>
      <c r="B5" s="26">
        <v>112.5</v>
      </c>
      <c r="C5" s="26">
        <v>112.5</v>
      </c>
      <c r="D5" s="26">
        <v>100</v>
      </c>
      <c r="F5" s="16" t="s">
        <v>472</v>
      </c>
      <c r="G5" s="16" t="s">
        <v>485</v>
      </c>
      <c r="H5" s="16" t="s">
        <v>488</v>
      </c>
      <c r="I5" s="18">
        <v>0.4</v>
      </c>
      <c r="J5" s="16" t="s">
        <v>476</v>
      </c>
      <c r="K5" s="16">
        <v>60000</v>
      </c>
      <c r="L5" s="16" t="s">
        <v>479</v>
      </c>
    </row>
    <row r="6" spans="1:12" ht="28.8" x14ac:dyDescent="0.3">
      <c r="A6" s="23" t="s">
        <v>491</v>
      </c>
      <c r="B6" s="16">
        <v>265</v>
      </c>
      <c r="C6" s="16">
        <v>240</v>
      </c>
      <c r="D6" s="16">
        <v>188</v>
      </c>
      <c r="F6" s="12" t="s">
        <v>489</v>
      </c>
      <c r="G6" s="12"/>
      <c r="H6" s="12"/>
      <c r="I6" s="12"/>
      <c r="J6" s="12"/>
      <c r="K6" s="12">
        <f>AVERAGE(K5*I5+K4*I4+K3*I3)</f>
        <v>47200</v>
      </c>
      <c r="L6" s="12"/>
    </row>
    <row r="7" spans="1:12" x14ac:dyDescent="0.3">
      <c r="A7" s="6" t="s">
        <v>493</v>
      </c>
      <c r="B7" s="16">
        <v>6625</v>
      </c>
      <c r="C7" s="16">
        <v>6000</v>
      </c>
      <c r="D7" s="16">
        <v>4700</v>
      </c>
    </row>
    <row r="8" spans="1:12" x14ac:dyDescent="0.3">
      <c r="A8" s="6" t="s">
        <v>494</v>
      </c>
      <c r="B8" s="16">
        <v>19875</v>
      </c>
      <c r="C8" s="16">
        <v>18000</v>
      </c>
      <c r="D8" s="16">
        <v>14100</v>
      </c>
    </row>
    <row r="9" spans="1:12" x14ac:dyDescent="0.3">
      <c r="A9" s="6" t="s">
        <v>492</v>
      </c>
      <c r="B9" s="16">
        <v>360</v>
      </c>
      <c r="C9" s="16">
        <v>360</v>
      </c>
      <c r="D9" s="16">
        <v>360</v>
      </c>
    </row>
    <row r="10" spans="1:12" x14ac:dyDescent="0.3">
      <c r="A10" s="6" t="s">
        <v>499</v>
      </c>
      <c r="B10" s="27">
        <v>7155000</v>
      </c>
      <c r="C10" s="27">
        <v>6480000</v>
      </c>
      <c r="D10" s="27">
        <v>5076000</v>
      </c>
    </row>
    <row r="11" spans="1:12" x14ac:dyDescent="0.3">
      <c r="A11" s="6" t="s">
        <v>501</v>
      </c>
      <c r="B11" s="16">
        <v>230</v>
      </c>
      <c r="C11" s="16">
        <v>225</v>
      </c>
      <c r="D11" s="16">
        <v>220</v>
      </c>
    </row>
    <row r="12" spans="1:12" x14ac:dyDescent="0.3">
      <c r="A12" s="6" t="s">
        <v>495</v>
      </c>
      <c r="B12" s="16">
        <v>164.565</v>
      </c>
      <c r="C12" s="16">
        <v>145.80000000000001</v>
      </c>
      <c r="D12" s="28">
        <v>111.672</v>
      </c>
    </row>
    <row r="13" spans="1:12" x14ac:dyDescent="0.3">
      <c r="A13" s="25" t="s">
        <v>500</v>
      </c>
      <c r="B13" s="28">
        <v>1.4627999999999999</v>
      </c>
      <c r="C13" s="28">
        <v>1.296</v>
      </c>
      <c r="D13" s="28">
        <v>1.1167199999999999</v>
      </c>
    </row>
    <row r="16" spans="1:12" ht="28.8" x14ac:dyDescent="0.3">
      <c r="A16" s="24" t="s">
        <v>504</v>
      </c>
      <c r="B16" s="20" t="s">
        <v>503</v>
      </c>
      <c r="C16" s="20" t="s">
        <v>497</v>
      </c>
      <c r="D16" s="20" t="s">
        <v>498</v>
      </c>
    </row>
    <row r="17" spans="1:5" x14ac:dyDescent="0.3">
      <c r="A17" s="6" t="s">
        <v>19</v>
      </c>
      <c r="B17" s="16">
        <v>25000</v>
      </c>
      <c r="C17" s="16">
        <v>25000</v>
      </c>
      <c r="D17" s="16">
        <v>25000</v>
      </c>
    </row>
    <row r="18" spans="1:5" x14ac:dyDescent="0.3">
      <c r="A18" s="6" t="s">
        <v>490</v>
      </c>
      <c r="B18" s="16">
        <v>45000</v>
      </c>
      <c r="C18" s="16">
        <v>45000</v>
      </c>
      <c r="D18" s="16">
        <v>40000</v>
      </c>
    </row>
    <row r="19" spans="1:5" x14ac:dyDescent="0.3">
      <c r="A19" s="6" t="s">
        <v>496</v>
      </c>
      <c r="B19" s="26">
        <v>112.5</v>
      </c>
      <c r="C19" s="26">
        <v>112.5</v>
      </c>
      <c r="D19" s="26">
        <v>100</v>
      </c>
    </row>
    <row r="20" spans="1:5" ht="28.8" x14ac:dyDescent="0.3">
      <c r="A20" s="23" t="s">
        <v>506</v>
      </c>
      <c r="B20" s="16">
        <v>50</v>
      </c>
      <c r="C20" s="16">
        <v>48</v>
      </c>
      <c r="D20" s="16">
        <v>40</v>
      </c>
      <c r="E20" t="s">
        <v>457</v>
      </c>
    </row>
    <row r="21" spans="1:5" x14ac:dyDescent="0.3">
      <c r="A21" s="6" t="s">
        <v>493</v>
      </c>
      <c r="B21" s="16">
        <v>1250</v>
      </c>
      <c r="C21" s="16">
        <v>1200</v>
      </c>
      <c r="D21" s="16">
        <v>1000</v>
      </c>
    </row>
    <row r="22" spans="1:5" x14ac:dyDescent="0.3">
      <c r="A22" s="6" t="s">
        <v>494</v>
      </c>
      <c r="B22" s="16">
        <v>3750</v>
      </c>
      <c r="C22" s="16">
        <v>3600</v>
      </c>
      <c r="D22" s="16">
        <v>3000</v>
      </c>
    </row>
    <row r="23" spans="1:5" x14ac:dyDescent="0.3">
      <c r="A23" s="6" t="s">
        <v>492</v>
      </c>
      <c r="B23" s="16">
        <v>360</v>
      </c>
      <c r="C23" s="16">
        <v>360</v>
      </c>
      <c r="D23" s="16">
        <v>360</v>
      </c>
    </row>
    <row r="24" spans="1:5" x14ac:dyDescent="0.3">
      <c r="A24" s="6" t="s">
        <v>499</v>
      </c>
      <c r="B24" s="27">
        <v>1350000</v>
      </c>
      <c r="C24" s="27">
        <v>1296000</v>
      </c>
      <c r="D24" s="27">
        <v>1080000</v>
      </c>
    </row>
    <row r="25" spans="1:5" x14ac:dyDescent="0.3">
      <c r="A25" s="6" t="s">
        <v>505</v>
      </c>
      <c r="B25" s="16">
        <v>400</v>
      </c>
      <c r="C25" s="16">
        <v>380</v>
      </c>
      <c r="D25" s="16">
        <v>300</v>
      </c>
    </row>
    <row r="26" spans="1:5" x14ac:dyDescent="0.3">
      <c r="A26" s="6" t="s">
        <v>495</v>
      </c>
      <c r="B26" s="28">
        <v>54</v>
      </c>
      <c r="C26" s="28">
        <v>49.247999999999998</v>
      </c>
      <c r="D26" s="28">
        <v>32.4</v>
      </c>
    </row>
    <row r="27" spans="1:5" x14ac:dyDescent="0.3">
      <c r="A27" s="25" t="s">
        <v>500</v>
      </c>
      <c r="B27" s="28">
        <v>0.48</v>
      </c>
      <c r="C27" s="28">
        <v>0.43775999999999998</v>
      </c>
      <c r="D27" s="28">
        <v>0.32400000000000001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I28" sqref="I28"/>
    </sheetView>
  </sheetViews>
  <sheetFormatPr defaultRowHeight="14.4" x14ac:dyDescent="0.3"/>
  <cols>
    <col min="1" max="1" width="21.33203125" customWidth="1"/>
    <col min="5" max="5" width="11" bestFit="1" customWidth="1"/>
    <col min="7" max="7" width="10.109375" customWidth="1"/>
  </cols>
  <sheetData>
    <row r="1" spans="1:8" x14ac:dyDescent="0.3">
      <c r="A1" t="s">
        <v>170</v>
      </c>
      <c r="B1" t="s">
        <v>171</v>
      </c>
      <c r="C1" t="s">
        <v>173</v>
      </c>
      <c r="D1" t="s">
        <v>174</v>
      </c>
      <c r="E1" t="s">
        <v>189</v>
      </c>
      <c r="G1" t="s">
        <v>175</v>
      </c>
    </row>
    <row r="2" spans="1:8" x14ac:dyDescent="0.3">
      <c r="A2" t="s">
        <v>168</v>
      </c>
      <c r="B2" t="s">
        <v>169</v>
      </c>
      <c r="C2" t="s">
        <v>172</v>
      </c>
      <c r="D2" t="s">
        <v>176</v>
      </c>
      <c r="E2" t="s">
        <v>190</v>
      </c>
      <c r="G2" t="s">
        <v>187</v>
      </c>
      <c r="H2" t="s">
        <v>188</v>
      </c>
    </row>
    <row r="3" spans="1:8" x14ac:dyDescent="0.3">
      <c r="A3" t="s">
        <v>19</v>
      </c>
      <c r="C3">
        <v>72480</v>
      </c>
      <c r="D3">
        <v>138720</v>
      </c>
    </row>
    <row r="4" spans="1:8" x14ac:dyDescent="0.3">
      <c r="A4" t="s">
        <v>177</v>
      </c>
      <c r="D4">
        <v>57120</v>
      </c>
      <c r="E4" s="5">
        <v>11132</v>
      </c>
    </row>
    <row r="5" spans="1:8" x14ac:dyDescent="0.3">
      <c r="A5" t="s">
        <v>191</v>
      </c>
      <c r="D5">
        <v>81600</v>
      </c>
      <c r="E5" s="5">
        <v>14875</v>
      </c>
    </row>
    <row r="6" spans="1:8" x14ac:dyDescent="0.3">
      <c r="A6" t="s">
        <v>211</v>
      </c>
    </row>
    <row r="8" spans="1:8" x14ac:dyDescent="0.3">
      <c r="A8" t="s">
        <v>197</v>
      </c>
      <c r="B8" t="s">
        <v>198</v>
      </c>
      <c r="G8" t="s">
        <v>201</v>
      </c>
    </row>
    <row r="9" spans="1:8" x14ac:dyDescent="0.3">
      <c r="A9" t="s">
        <v>212</v>
      </c>
    </row>
    <row r="10" spans="1:8" x14ac:dyDescent="0.3">
      <c r="A10" t="s">
        <v>199</v>
      </c>
      <c r="C10">
        <v>60000</v>
      </c>
    </row>
    <row r="11" spans="1:8" x14ac:dyDescent="0.3">
      <c r="A11" t="s">
        <v>200</v>
      </c>
      <c r="C11">
        <v>35000</v>
      </c>
    </row>
    <row r="13" spans="1:8" x14ac:dyDescent="0.3">
      <c r="A13" t="s">
        <v>203</v>
      </c>
      <c r="B13" t="s">
        <v>208</v>
      </c>
    </row>
    <row r="14" spans="1:8" x14ac:dyDescent="0.3">
      <c r="A14" t="s">
        <v>206</v>
      </c>
      <c r="C14">
        <v>400992</v>
      </c>
    </row>
    <row r="15" spans="1:8" x14ac:dyDescent="0.3">
      <c r="A15" t="s">
        <v>210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207</v>
      </c>
    </row>
    <row r="21" spans="1:1" x14ac:dyDescent="0.3">
      <c r="A21" t="s">
        <v>255</v>
      </c>
    </row>
    <row r="22" spans="1:1" x14ac:dyDescent="0.3">
      <c r="A22" t="s">
        <v>256</v>
      </c>
    </row>
    <row r="23" spans="1:1" x14ac:dyDescent="0.3">
      <c r="A23" t="s">
        <v>209</v>
      </c>
    </row>
    <row r="25" spans="1:1" x14ac:dyDescent="0.3">
      <c r="A25" t="s">
        <v>213</v>
      </c>
    </row>
    <row r="26" spans="1:1" x14ac:dyDescent="0.3">
      <c r="A26" t="s">
        <v>214</v>
      </c>
    </row>
    <row r="27" spans="1:1" x14ac:dyDescent="0.3">
      <c r="A27" t="s">
        <v>215</v>
      </c>
    </row>
    <row r="28" spans="1:1" ht="13.8" customHeight="1" x14ac:dyDescent="0.3">
      <c r="A28" t="s">
        <v>216</v>
      </c>
    </row>
    <row r="29" spans="1:1" x14ac:dyDescent="0.3">
      <c r="A29" t="s">
        <v>217</v>
      </c>
    </row>
    <row r="31" spans="1:1" x14ac:dyDescent="0.3">
      <c r="A31" t="s">
        <v>218</v>
      </c>
    </row>
    <row r="32" spans="1:1" x14ac:dyDescent="0.3">
      <c r="A32" t="s">
        <v>219</v>
      </c>
    </row>
    <row r="33" spans="1:1" x14ac:dyDescent="0.3">
      <c r="A33" t="s">
        <v>220</v>
      </c>
    </row>
    <row r="34" spans="1:1" x14ac:dyDescent="0.3">
      <c r="A34" t="s">
        <v>221</v>
      </c>
    </row>
    <row r="35" spans="1:1" x14ac:dyDescent="0.3">
      <c r="A35" t="s">
        <v>222</v>
      </c>
    </row>
    <row r="36" spans="1:1" x14ac:dyDescent="0.3">
      <c r="A36" t="s">
        <v>223</v>
      </c>
    </row>
    <row r="37" spans="1:1" x14ac:dyDescent="0.3">
      <c r="A37" t="s">
        <v>224</v>
      </c>
    </row>
    <row r="39" spans="1:1" x14ac:dyDescent="0.3">
      <c r="A39" t="s">
        <v>275</v>
      </c>
    </row>
    <row r="40" spans="1:1" x14ac:dyDescent="0.3">
      <c r="A40" t="s">
        <v>276</v>
      </c>
    </row>
    <row r="41" spans="1:1" x14ac:dyDescent="0.3">
      <c r="A41" t="s">
        <v>277</v>
      </c>
    </row>
    <row r="42" spans="1:1" x14ac:dyDescent="0.3">
      <c r="A42" t="s">
        <v>278</v>
      </c>
    </row>
    <row r="43" spans="1:1" x14ac:dyDescent="0.3">
      <c r="A43" t="s">
        <v>279</v>
      </c>
    </row>
    <row r="44" spans="1:1" x14ac:dyDescent="0.3">
      <c r="A44" t="s">
        <v>280</v>
      </c>
    </row>
    <row r="45" spans="1:1" x14ac:dyDescent="0.3">
      <c r="A45" t="s">
        <v>281</v>
      </c>
    </row>
    <row r="46" spans="1:1" x14ac:dyDescent="0.3">
      <c r="A46" t="s">
        <v>282</v>
      </c>
    </row>
    <row r="75" spans="1:1" x14ac:dyDescent="0.3">
      <c r="A75" t="s">
        <v>283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2" workbookViewId="0">
      <selection activeCell="I25" sqref="I25"/>
    </sheetView>
  </sheetViews>
  <sheetFormatPr defaultRowHeight="14.4" x14ac:dyDescent="0.3"/>
  <cols>
    <col min="1" max="1" width="19.109375" customWidth="1"/>
    <col min="8" max="8" width="12.88671875" customWidth="1"/>
    <col min="9" max="9" width="8.21875" customWidth="1"/>
    <col min="10" max="10" width="9.88671875" customWidth="1"/>
    <col min="11" max="11" width="10.21875" customWidth="1"/>
    <col min="12" max="12" width="10.44140625" bestFit="1" customWidth="1"/>
    <col min="13" max="13" width="11.44140625" customWidth="1"/>
  </cols>
  <sheetData>
    <row r="1" spans="1:14" x14ac:dyDescent="0.3">
      <c r="A1" s="22" t="s">
        <v>445</v>
      </c>
      <c r="B1" s="22"/>
      <c r="C1" s="22"/>
      <c r="D1" s="22"/>
      <c r="E1" s="22"/>
      <c r="F1" s="22"/>
    </row>
    <row r="2" spans="1:14" x14ac:dyDescent="0.3">
      <c r="A2" s="8" t="s">
        <v>432</v>
      </c>
      <c r="B2" s="12" t="s">
        <v>439</v>
      </c>
      <c r="C2" s="12" t="s">
        <v>440</v>
      </c>
      <c r="D2" s="12" t="s">
        <v>441</v>
      </c>
      <c r="E2" s="12" t="s">
        <v>442</v>
      </c>
      <c r="F2" s="12" t="s">
        <v>443</v>
      </c>
    </row>
    <row r="3" spans="1:14" x14ac:dyDescent="0.3">
      <c r="A3" s="6" t="s">
        <v>225</v>
      </c>
      <c r="B3" s="13">
        <v>0.6609943891550969</v>
      </c>
      <c r="C3" s="13">
        <v>0.63080372155587938</v>
      </c>
      <c r="D3" s="13">
        <v>0.70214802708381974</v>
      </c>
      <c r="E3" s="13">
        <v>0.67411065251572322</v>
      </c>
      <c r="F3" s="13">
        <v>0.67270357870818998</v>
      </c>
    </row>
    <row r="4" spans="1:14" x14ac:dyDescent="0.3">
      <c r="A4" s="6" t="s">
        <v>444</v>
      </c>
      <c r="B4" s="13">
        <v>0.65234734581159859</v>
      </c>
      <c r="C4" s="13">
        <v>0.58122047623638284</v>
      </c>
      <c r="D4" s="13">
        <v>0.70061369379487382</v>
      </c>
      <c r="E4" s="13">
        <v>0.60002159127712407</v>
      </c>
      <c r="F4" s="13">
        <v>0.55102482678983833</v>
      </c>
    </row>
    <row r="5" spans="1:14" x14ac:dyDescent="0.3">
      <c r="A5" s="6" t="s">
        <v>430</v>
      </c>
      <c r="B5" s="13">
        <v>0.59958897789707677</v>
      </c>
      <c r="C5" s="13">
        <v>0.5983759050683829</v>
      </c>
      <c r="D5" s="13">
        <v>0.61167317173377156</v>
      </c>
      <c r="E5" s="13">
        <v>0.53297955361323557</v>
      </c>
      <c r="F5" s="13">
        <v>0.55243924721359405</v>
      </c>
    </row>
    <row r="6" spans="1:14" x14ac:dyDescent="0.3">
      <c r="A6" s="14" t="s">
        <v>446</v>
      </c>
      <c r="B6" s="12" t="s">
        <v>439</v>
      </c>
      <c r="C6" s="12" t="s">
        <v>440</v>
      </c>
      <c r="D6" s="12" t="s">
        <v>441</v>
      </c>
      <c r="E6" s="12" t="s">
        <v>442</v>
      </c>
      <c r="F6" s="12" t="s">
        <v>443</v>
      </c>
    </row>
    <row r="7" spans="1:14" x14ac:dyDescent="0.3">
      <c r="A7" s="6" t="s">
        <v>225</v>
      </c>
      <c r="B7" s="11">
        <v>7.1589466355408124E-2</v>
      </c>
      <c r="C7" s="11">
        <v>8.6380450622127569E-2</v>
      </c>
      <c r="D7" s="11">
        <v>9.0053700677095491E-2</v>
      </c>
      <c r="E7" s="11">
        <v>8.6330581761006289E-2</v>
      </c>
      <c r="F7" s="11">
        <v>0.12807832392154242</v>
      </c>
    </row>
    <row r="8" spans="1:14" x14ac:dyDescent="0.3">
      <c r="A8" s="6" t="s">
        <v>444</v>
      </c>
      <c r="B8" s="11">
        <v>0.1101181343970543</v>
      </c>
      <c r="C8" s="11">
        <v>0.1350621806613323</v>
      </c>
      <c r="D8" s="11">
        <v>0.12406241225783161</v>
      </c>
      <c r="E8" s="11">
        <v>0.10703875634243765</v>
      </c>
      <c r="F8" s="11">
        <v>0.13048498845265588</v>
      </c>
    </row>
    <row r="9" spans="1:14" x14ac:dyDescent="0.3">
      <c r="A9" s="6" t="s">
        <v>430</v>
      </c>
      <c r="B9" s="11">
        <v>5.4754015853709682E-2</v>
      </c>
      <c r="C9" s="11">
        <v>5.2292839903459377E-2</v>
      </c>
      <c r="D9" s="11">
        <v>3.6359901396877566E-2</v>
      </c>
      <c r="E9" s="11">
        <v>6.3867644763539871E-2</v>
      </c>
      <c r="F9" s="11">
        <v>7.4639137584505758E-2</v>
      </c>
    </row>
    <row r="10" spans="1:14" x14ac:dyDescent="0.3">
      <c r="A10" s="15" t="s">
        <v>447</v>
      </c>
      <c r="B10" s="12" t="s">
        <v>439</v>
      </c>
      <c r="C10" s="12" t="s">
        <v>440</v>
      </c>
      <c r="D10" s="12" t="s">
        <v>441</v>
      </c>
      <c r="E10" s="12" t="s">
        <v>442</v>
      </c>
      <c r="F10" s="12" t="s">
        <v>443</v>
      </c>
    </row>
    <row r="11" spans="1:14" x14ac:dyDescent="0.3">
      <c r="A11" s="6" t="s">
        <v>225</v>
      </c>
      <c r="B11" s="11">
        <v>5.0374738911414182E-2</v>
      </c>
      <c r="C11" s="11">
        <v>4.4703508575271833E-2</v>
      </c>
      <c r="D11" s="11">
        <v>3.8501050665421428E-2</v>
      </c>
      <c r="E11" s="11">
        <v>3.6237224842767292E-2</v>
      </c>
      <c r="F11" s="11">
        <v>4.3472449627426739E-2</v>
      </c>
    </row>
    <row r="12" spans="1:14" x14ac:dyDescent="0.3">
      <c r="A12" s="6" t="s">
        <v>444</v>
      </c>
      <c r="B12" s="11">
        <v>7.0803927585148821E-2</v>
      </c>
      <c r="C12" s="11">
        <v>6.372312734985057E-2</v>
      </c>
      <c r="D12" s="11">
        <v>6.6102442741967832E-2</v>
      </c>
      <c r="E12" s="11">
        <v>5.3654323653244088E-2</v>
      </c>
      <c r="F12" s="11">
        <v>6.7407621247113164E-2</v>
      </c>
    </row>
    <row r="13" spans="1:14" x14ac:dyDescent="0.3">
      <c r="A13" s="6" t="s">
        <v>430</v>
      </c>
      <c r="B13" s="11">
        <f ca="1">#REF!/B$13</f>
        <v>5.0497001216289888E-2</v>
      </c>
      <c r="C13" s="11">
        <f ca="1">#REF!/C$13</f>
        <v>5.3223049074818993E-2</v>
      </c>
      <c r="D13" s="11">
        <f ca="1">#REF!/D$13</f>
        <v>5.2254519309778147E-2</v>
      </c>
      <c r="E13" s="11">
        <f ca="1">#REF!/E$13</f>
        <v>5.0756984548150461E-2</v>
      </c>
      <c r="F13" s="11">
        <f ca="1">#REF!/F$13</f>
        <v>5.3672574456422442E-2</v>
      </c>
    </row>
    <row r="14" spans="1:14" x14ac:dyDescent="0.3">
      <c r="H14" s="16"/>
      <c r="I14" s="16"/>
      <c r="J14" s="16"/>
      <c r="K14" s="16"/>
      <c r="L14" s="16"/>
      <c r="M14" s="16"/>
      <c r="N14" s="16"/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topLeftCell="A140" workbookViewId="0">
      <selection activeCell="J163" sqref="J163"/>
    </sheetView>
  </sheetViews>
  <sheetFormatPr defaultRowHeight="14.4" x14ac:dyDescent="0.3"/>
  <cols>
    <col min="10" max="10" width="23.5546875" customWidth="1"/>
    <col min="11" max="11" width="13.109375" customWidth="1"/>
    <col min="12" max="12" width="13.5546875" customWidth="1"/>
    <col min="13" max="13" width="12.5546875" customWidth="1"/>
    <col min="15" max="15" width="43.77734375" customWidth="1"/>
    <col min="16" max="16" width="11" bestFit="1" customWidth="1"/>
    <col min="17" max="17" width="10.5546875" customWidth="1"/>
    <col min="18" max="19" width="10" customWidth="1"/>
  </cols>
  <sheetData>
    <row r="1" spans="1:2" x14ac:dyDescent="0.3">
      <c r="A1" t="s">
        <v>144</v>
      </c>
    </row>
    <row r="2" spans="1:2" x14ac:dyDescent="0.3">
      <c r="A2" t="s">
        <v>140</v>
      </c>
      <c r="B2" t="s">
        <v>145</v>
      </c>
    </row>
    <row r="3" spans="1:2" x14ac:dyDescent="0.3">
      <c r="A3" t="s">
        <v>141</v>
      </c>
      <c r="B3" t="s">
        <v>146</v>
      </c>
    </row>
    <row r="4" spans="1:2" x14ac:dyDescent="0.3">
      <c r="A4" t="s">
        <v>142</v>
      </c>
      <c r="B4" t="s">
        <v>147</v>
      </c>
    </row>
    <row r="5" spans="1:2" x14ac:dyDescent="0.3">
      <c r="A5" t="s">
        <v>143</v>
      </c>
      <c r="B5" t="s">
        <v>186</v>
      </c>
    </row>
    <row r="6" spans="1:2" x14ac:dyDescent="0.3">
      <c r="A6" t="s">
        <v>158</v>
      </c>
    </row>
    <row r="7" spans="1:2" x14ac:dyDescent="0.3">
      <c r="A7" t="s">
        <v>159</v>
      </c>
    </row>
    <row r="8" spans="1:2" x14ac:dyDescent="0.3">
      <c r="A8" t="s">
        <v>160</v>
      </c>
    </row>
    <row r="9" spans="1:2" x14ac:dyDescent="0.3">
      <c r="A9" t="s">
        <v>257</v>
      </c>
    </row>
    <row r="10" spans="1:2" x14ac:dyDescent="0.3">
      <c r="A10" t="s">
        <v>258</v>
      </c>
    </row>
    <row r="11" spans="1:2" x14ac:dyDescent="0.3">
      <c r="A11" t="s">
        <v>259</v>
      </c>
    </row>
    <row r="12" spans="1:2" x14ac:dyDescent="0.3">
      <c r="A12" t="s">
        <v>260</v>
      </c>
    </row>
    <row r="13" spans="1:2" x14ac:dyDescent="0.3">
      <c r="A13" t="s">
        <v>261</v>
      </c>
    </row>
    <row r="14" spans="1:2" x14ac:dyDescent="0.3">
      <c r="A14" t="s">
        <v>262</v>
      </c>
    </row>
    <row r="15" spans="1:2" x14ac:dyDescent="0.3">
      <c r="A15" t="s">
        <v>263</v>
      </c>
    </row>
    <row r="16" spans="1:2" x14ac:dyDescent="0.3">
      <c r="A16" t="s">
        <v>264</v>
      </c>
    </row>
    <row r="17" spans="1:1" x14ac:dyDescent="0.3">
      <c r="A17" t="s">
        <v>265</v>
      </c>
    </row>
    <row r="18" spans="1:1" x14ac:dyDescent="0.3">
      <c r="A18" t="s">
        <v>266</v>
      </c>
    </row>
    <row r="19" spans="1:1" x14ac:dyDescent="0.3">
      <c r="A19" t="s">
        <v>267</v>
      </c>
    </row>
    <row r="20" spans="1:1" x14ac:dyDescent="0.3">
      <c r="A20" t="s">
        <v>268</v>
      </c>
    </row>
    <row r="21" spans="1:1" x14ac:dyDescent="0.3">
      <c r="A21" t="s">
        <v>269</v>
      </c>
    </row>
    <row r="22" spans="1:1" x14ac:dyDescent="0.3">
      <c r="A22" t="s">
        <v>270</v>
      </c>
    </row>
    <row r="23" spans="1:1" x14ac:dyDescent="0.3">
      <c r="A23" t="s">
        <v>271</v>
      </c>
    </row>
    <row r="24" spans="1:1" x14ac:dyDescent="0.3">
      <c r="A24" t="s">
        <v>272</v>
      </c>
    </row>
    <row r="25" spans="1:1" x14ac:dyDescent="0.3">
      <c r="A25" t="s">
        <v>273</v>
      </c>
    </row>
    <row r="26" spans="1:1" x14ac:dyDescent="0.3">
      <c r="A26" t="s">
        <v>274</v>
      </c>
    </row>
    <row r="28" spans="1:1" x14ac:dyDescent="0.3">
      <c r="A28" s="3" t="s">
        <v>148</v>
      </c>
    </row>
    <row r="29" spans="1:1" x14ac:dyDescent="0.3">
      <c r="A29" t="s">
        <v>149</v>
      </c>
    </row>
    <row r="30" spans="1:1" x14ac:dyDescent="0.3">
      <c r="A30" t="s">
        <v>150</v>
      </c>
    </row>
    <row r="31" spans="1:1" x14ac:dyDescent="0.3">
      <c r="A31" t="s">
        <v>151</v>
      </c>
    </row>
    <row r="32" spans="1:1" x14ac:dyDescent="0.3">
      <c r="A32" t="s">
        <v>152</v>
      </c>
    </row>
    <row r="33" spans="1:7" x14ac:dyDescent="0.3">
      <c r="A33" t="s">
        <v>153</v>
      </c>
    </row>
    <row r="34" spans="1:7" x14ac:dyDescent="0.3">
      <c r="A34" t="s">
        <v>154</v>
      </c>
    </row>
    <row r="35" spans="1:7" x14ac:dyDescent="0.3">
      <c r="A35" t="s">
        <v>155</v>
      </c>
    </row>
    <row r="36" spans="1:7" x14ac:dyDescent="0.3">
      <c r="A36" t="s">
        <v>156</v>
      </c>
    </row>
    <row r="37" spans="1:7" x14ac:dyDescent="0.3">
      <c r="A37" t="s">
        <v>157</v>
      </c>
    </row>
    <row r="38" spans="1:7" x14ac:dyDescent="0.3">
      <c r="A38" t="s">
        <v>202</v>
      </c>
    </row>
    <row r="40" spans="1:7" x14ac:dyDescent="0.3">
      <c r="A40" s="2" t="s">
        <v>161</v>
      </c>
      <c r="G40" t="s">
        <v>284</v>
      </c>
    </row>
    <row r="41" spans="1:7" x14ac:dyDescent="0.3">
      <c r="A41" t="s">
        <v>162</v>
      </c>
      <c r="G41" t="s">
        <v>285</v>
      </c>
    </row>
    <row r="42" spans="1:7" x14ac:dyDescent="0.3">
      <c r="A42" t="s">
        <v>163</v>
      </c>
      <c r="G42" t="s">
        <v>286</v>
      </c>
    </row>
    <row r="43" spans="1:7" x14ac:dyDescent="0.3">
      <c r="A43" t="s">
        <v>164</v>
      </c>
      <c r="G43" t="s">
        <v>287</v>
      </c>
    </row>
    <row r="44" spans="1:7" x14ac:dyDescent="0.3">
      <c r="A44" t="s">
        <v>165</v>
      </c>
      <c r="G44" t="s">
        <v>288</v>
      </c>
    </row>
    <row r="45" spans="1:7" x14ac:dyDescent="0.3">
      <c r="A45" t="s">
        <v>166</v>
      </c>
      <c r="G45" t="s">
        <v>289</v>
      </c>
    </row>
    <row r="46" spans="1:7" x14ac:dyDescent="0.3">
      <c r="A46" t="s">
        <v>167</v>
      </c>
      <c r="G46" t="s">
        <v>290</v>
      </c>
    </row>
    <row r="47" spans="1:7" x14ac:dyDescent="0.3">
      <c r="G47" t="s">
        <v>291</v>
      </c>
    </row>
    <row r="48" spans="1:7" x14ac:dyDescent="0.3">
      <c r="A48" s="2" t="s">
        <v>178</v>
      </c>
      <c r="G48" t="s">
        <v>292</v>
      </c>
    </row>
    <row r="49" spans="1:7" x14ac:dyDescent="0.3">
      <c r="A49" t="s">
        <v>179</v>
      </c>
      <c r="G49" t="s">
        <v>293</v>
      </c>
    </row>
    <row r="50" spans="1:7" x14ac:dyDescent="0.3">
      <c r="A50" t="s">
        <v>180</v>
      </c>
      <c r="G50" t="s">
        <v>294</v>
      </c>
    </row>
    <row r="51" spans="1:7" x14ac:dyDescent="0.3">
      <c r="A51" t="s">
        <v>181</v>
      </c>
      <c r="G51" t="s">
        <v>295</v>
      </c>
    </row>
    <row r="52" spans="1:7" x14ac:dyDescent="0.3">
      <c r="A52" t="s">
        <v>182</v>
      </c>
      <c r="G52" t="s">
        <v>290</v>
      </c>
    </row>
    <row r="53" spans="1:7" x14ac:dyDescent="0.3">
      <c r="A53" t="s">
        <v>183</v>
      </c>
      <c r="G53" t="s">
        <v>296</v>
      </c>
    </row>
    <row r="54" spans="1:7" x14ac:dyDescent="0.3">
      <c r="A54" t="s">
        <v>196</v>
      </c>
      <c r="G54" t="s">
        <v>297</v>
      </c>
    </row>
    <row r="55" spans="1:7" x14ac:dyDescent="0.3">
      <c r="A55" t="s">
        <v>184</v>
      </c>
      <c r="G55" t="s">
        <v>298</v>
      </c>
    </row>
    <row r="56" spans="1:7" x14ac:dyDescent="0.3">
      <c r="A56" t="s">
        <v>185</v>
      </c>
      <c r="G56" t="s">
        <v>299</v>
      </c>
    </row>
    <row r="57" spans="1:7" x14ac:dyDescent="0.3">
      <c r="G57" t="s">
        <v>300</v>
      </c>
    </row>
    <row r="58" spans="1:7" x14ac:dyDescent="0.3">
      <c r="A58" t="s">
        <v>192</v>
      </c>
      <c r="G58" t="s">
        <v>301</v>
      </c>
    </row>
    <row r="59" spans="1:7" x14ac:dyDescent="0.3">
      <c r="A59" s="3" t="s">
        <v>193</v>
      </c>
      <c r="G59" t="s">
        <v>302</v>
      </c>
    </row>
    <row r="60" spans="1:7" x14ac:dyDescent="0.3">
      <c r="A60" s="3" t="s">
        <v>194</v>
      </c>
      <c r="G60" t="s">
        <v>303</v>
      </c>
    </row>
    <row r="61" spans="1:7" x14ac:dyDescent="0.3">
      <c r="A61" s="3" t="s">
        <v>195</v>
      </c>
      <c r="G61" t="s">
        <v>304</v>
      </c>
    </row>
    <row r="62" spans="1:7" x14ac:dyDescent="0.3">
      <c r="G62" t="s">
        <v>305</v>
      </c>
    </row>
    <row r="63" spans="1:7" x14ac:dyDescent="0.3">
      <c r="A63" t="s">
        <v>226</v>
      </c>
      <c r="G63" t="s">
        <v>306</v>
      </c>
    </row>
    <row r="64" spans="1:7" x14ac:dyDescent="0.3">
      <c r="A64" t="s">
        <v>227</v>
      </c>
    </row>
    <row r="65" spans="1:7" x14ac:dyDescent="0.3">
      <c r="A65" t="s">
        <v>228</v>
      </c>
    </row>
    <row r="66" spans="1:7" x14ac:dyDescent="0.3">
      <c r="A66" t="s">
        <v>229</v>
      </c>
      <c r="G66" t="s">
        <v>307</v>
      </c>
    </row>
    <row r="67" spans="1:7" x14ac:dyDescent="0.3">
      <c r="A67" t="s">
        <v>230</v>
      </c>
      <c r="G67" t="s">
        <v>308</v>
      </c>
    </row>
    <row r="68" spans="1:7" x14ac:dyDescent="0.3">
      <c r="A68" t="s">
        <v>231</v>
      </c>
      <c r="G68" t="s">
        <v>309</v>
      </c>
    </row>
    <row r="69" spans="1:7" x14ac:dyDescent="0.3">
      <c r="A69" t="s">
        <v>232</v>
      </c>
      <c r="G69" t="s">
        <v>310</v>
      </c>
    </row>
    <row r="70" spans="1:7" x14ac:dyDescent="0.3">
      <c r="A70" t="s">
        <v>233</v>
      </c>
      <c r="G70" t="s">
        <v>311</v>
      </c>
    </row>
    <row r="71" spans="1:7" x14ac:dyDescent="0.3">
      <c r="A71" t="s">
        <v>234</v>
      </c>
      <c r="G71" t="s">
        <v>312</v>
      </c>
    </row>
    <row r="72" spans="1:7" x14ac:dyDescent="0.3">
      <c r="A72" t="s">
        <v>235</v>
      </c>
      <c r="G72" t="s">
        <v>313</v>
      </c>
    </row>
    <row r="73" spans="1:7" x14ac:dyDescent="0.3">
      <c r="A73" t="s">
        <v>236</v>
      </c>
      <c r="G73" t="s">
        <v>314</v>
      </c>
    </row>
    <row r="74" spans="1:7" x14ac:dyDescent="0.3">
      <c r="A74" t="s">
        <v>237</v>
      </c>
      <c r="G74" t="s">
        <v>315</v>
      </c>
    </row>
    <row r="75" spans="1:7" x14ac:dyDescent="0.3">
      <c r="A75" t="s">
        <v>238</v>
      </c>
      <c r="G75" t="s">
        <v>316</v>
      </c>
    </row>
    <row r="76" spans="1:7" x14ac:dyDescent="0.3">
      <c r="A76" t="s">
        <v>239</v>
      </c>
    </row>
    <row r="77" spans="1:7" x14ac:dyDescent="0.3">
      <c r="G77" t="s">
        <v>317</v>
      </c>
    </row>
    <row r="78" spans="1:7" x14ac:dyDescent="0.3">
      <c r="A78" t="s">
        <v>240</v>
      </c>
      <c r="G78" t="s">
        <v>318</v>
      </c>
    </row>
    <row r="79" spans="1:7" x14ac:dyDescent="0.3">
      <c r="A79" t="s">
        <v>241</v>
      </c>
      <c r="G79" t="s">
        <v>319</v>
      </c>
    </row>
    <row r="80" spans="1:7" x14ac:dyDescent="0.3">
      <c r="A80" t="s">
        <v>242</v>
      </c>
      <c r="G80" t="s">
        <v>320</v>
      </c>
    </row>
    <row r="81" spans="1:7" x14ac:dyDescent="0.3">
      <c r="A81" t="s">
        <v>243</v>
      </c>
      <c r="G81" t="s">
        <v>321</v>
      </c>
    </row>
    <row r="82" spans="1:7" x14ac:dyDescent="0.3">
      <c r="A82" t="s">
        <v>244</v>
      </c>
      <c r="G82" t="s">
        <v>322</v>
      </c>
    </row>
    <row r="83" spans="1:7" x14ac:dyDescent="0.3">
      <c r="A83" t="s">
        <v>245</v>
      </c>
      <c r="G83" t="s">
        <v>323</v>
      </c>
    </row>
    <row r="84" spans="1:7" x14ac:dyDescent="0.3">
      <c r="A84" t="s">
        <v>246</v>
      </c>
      <c r="G84" t="s">
        <v>324</v>
      </c>
    </row>
    <row r="85" spans="1:7" x14ac:dyDescent="0.3">
      <c r="A85" t="s">
        <v>247</v>
      </c>
      <c r="G85" t="s">
        <v>325</v>
      </c>
    </row>
    <row r="86" spans="1:7" x14ac:dyDescent="0.3">
      <c r="A86" t="s">
        <v>248</v>
      </c>
      <c r="G86" t="s">
        <v>326</v>
      </c>
    </row>
    <row r="87" spans="1:7" x14ac:dyDescent="0.3">
      <c r="A87" t="s">
        <v>249</v>
      </c>
      <c r="G87" t="s">
        <v>327</v>
      </c>
    </row>
    <row r="88" spans="1:7" x14ac:dyDescent="0.3">
      <c r="A88" t="s">
        <v>250</v>
      </c>
    </row>
    <row r="89" spans="1:7" x14ac:dyDescent="0.3">
      <c r="A89" t="s">
        <v>251</v>
      </c>
      <c r="G89" t="s">
        <v>328</v>
      </c>
    </row>
    <row r="90" spans="1:7" x14ac:dyDescent="0.3">
      <c r="A90" t="s">
        <v>252</v>
      </c>
      <c r="G90" t="s">
        <v>329</v>
      </c>
    </row>
    <row r="91" spans="1:7" x14ac:dyDescent="0.3">
      <c r="A91" t="s">
        <v>253</v>
      </c>
      <c r="G91" t="s">
        <v>330</v>
      </c>
    </row>
    <row r="92" spans="1:7" x14ac:dyDescent="0.3">
      <c r="A92" t="s">
        <v>254</v>
      </c>
      <c r="G92" t="s">
        <v>331</v>
      </c>
    </row>
    <row r="93" spans="1:7" x14ac:dyDescent="0.3">
      <c r="G93" t="s">
        <v>332</v>
      </c>
    </row>
    <row r="94" spans="1:7" x14ac:dyDescent="0.3">
      <c r="G94" t="s">
        <v>333</v>
      </c>
    </row>
    <row r="95" spans="1:7" x14ac:dyDescent="0.3">
      <c r="A95" t="s">
        <v>334</v>
      </c>
    </row>
    <row r="96" spans="1:7" x14ac:dyDescent="0.3">
      <c r="A96" t="s">
        <v>335</v>
      </c>
      <c r="G96" t="s">
        <v>345</v>
      </c>
    </row>
    <row r="97" spans="1:7" x14ac:dyDescent="0.3">
      <c r="A97" t="s">
        <v>336</v>
      </c>
      <c r="G97" t="s">
        <v>346</v>
      </c>
    </row>
    <row r="98" spans="1:7" x14ac:dyDescent="0.3">
      <c r="A98" t="s">
        <v>337</v>
      </c>
      <c r="G98" t="s">
        <v>347</v>
      </c>
    </row>
    <row r="99" spans="1:7" x14ac:dyDescent="0.3">
      <c r="A99" t="s">
        <v>338</v>
      </c>
      <c r="G99" t="s">
        <v>348</v>
      </c>
    </row>
    <row r="100" spans="1:7" x14ac:dyDescent="0.3">
      <c r="A100" t="s">
        <v>339</v>
      </c>
      <c r="G100" t="s">
        <v>349</v>
      </c>
    </row>
    <row r="101" spans="1:7" x14ac:dyDescent="0.3">
      <c r="A101" t="s">
        <v>340</v>
      </c>
      <c r="G101" t="s">
        <v>350</v>
      </c>
    </row>
    <row r="102" spans="1:7" x14ac:dyDescent="0.3">
      <c r="A102" t="s">
        <v>341</v>
      </c>
      <c r="G102" t="s">
        <v>351</v>
      </c>
    </row>
    <row r="103" spans="1:7" x14ac:dyDescent="0.3">
      <c r="A103" t="s">
        <v>342</v>
      </c>
      <c r="G103" t="s">
        <v>352</v>
      </c>
    </row>
    <row r="104" spans="1:7" x14ac:dyDescent="0.3">
      <c r="A104" t="s">
        <v>343</v>
      </c>
      <c r="G104" t="s">
        <v>353</v>
      </c>
    </row>
    <row r="105" spans="1:7" x14ac:dyDescent="0.3">
      <c r="A105" t="s">
        <v>344</v>
      </c>
    </row>
    <row r="106" spans="1:7" x14ac:dyDescent="0.3">
      <c r="G106" t="s">
        <v>366</v>
      </c>
    </row>
    <row r="107" spans="1:7" x14ac:dyDescent="0.3">
      <c r="A107" t="s">
        <v>354</v>
      </c>
      <c r="G107" t="s">
        <v>367</v>
      </c>
    </row>
    <row r="108" spans="1:7" x14ac:dyDescent="0.3">
      <c r="A108" t="s">
        <v>355</v>
      </c>
      <c r="G108" t="s">
        <v>368</v>
      </c>
    </row>
    <row r="109" spans="1:7" x14ac:dyDescent="0.3">
      <c r="A109" t="s">
        <v>356</v>
      </c>
      <c r="G109" t="s">
        <v>369</v>
      </c>
    </row>
    <row r="110" spans="1:7" x14ac:dyDescent="0.3">
      <c r="A110" t="s">
        <v>357</v>
      </c>
      <c r="G110" t="s">
        <v>370</v>
      </c>
    </row>
    <row r="111" spans="1:7" x14ac:dyDescent="0.3">
      <c r="A111" t="s">
        <v>358</v>
      </c>
      <c r="G111" t="s">
        <v>371</v>
      </c>
    </row>
    <row r="112" spans="1:7" x14ac:dyDescent="0.3">
      <c r="A112" t="s">
        <v>359</v>
      </c>
      <c r="G112" t="s">
        <v>372</v>
      </c>
    </row>
    <row r="113" spans="1:13" x14ac:dyDescent="0.3">
      <c r="A113" t="s">
        <v>360</v>
      </c>
      <c r="G113" t="s">
        <v>373</v>
      </c>
      <c r="J113" s="40"/>
      <c r="K113" s="40"/>
      <c r="L113" s="40"/>
      <c r="M113" s="40"/>
    </row>
    <row r="114" spans="1:13" x14ac:dyDescent="0.3">
      <c r="A114" t="s">
        <v>361</v>
      </c>
      <c r="G114" t="s">
        <v>374</v>
      </c>
      <c r="J114" s="40"/>
      <c r="K114" s="40"/>
      <c r="L114" s="40"/>
      <c r="M114" s="40"/>
    </row>
    <row r="115" spans="1:13" x14ac:dyDescent="0.3">
      <c r="A115" t="s">
        <v>362</v>
      </c>
      <c r="G115" t="s">
        <v>375</v>
      </c>
      <c r="J115" s="40"/>
      <c r="K115" s="40"/>
      <c r="L115" s="40"/>
      <c r="M115" s="40"/>
    </row>
    <row r="116" spans="1:13" x14ac:dyDescent="0.3">
      <c r="A116" t="s">
        <v>363</v>
      </c>
      <c r="G116" t="s">
        <v>376</v>
      </c>
      <c r="J116" s="40"/>
      <c r="K116" s="40"/>
      <c r="L116" s="40"/>
      <c r="M116" s="40"/>
    </row>
    <row r="117" spans="1:13" x14ac:dyDescent="0.3">
      <c r="A117" t="s">
        <v>364</v>
      </c>
      <c r="G117" t="s">
        <v>377</v>
      </c>
      <c r="J117" s="40"/>
      <c r="K117" s="40"/>
      <c r="L117" s="40"/>
      <c r="M117" s="40"/>
    </row>
    <row r="118" spans="1:13" x14ac:dyDescent="0.3">
      <c r="A118" t="s">
        <v>365</v>
      </c>
      <c r="G118" t="s">
        <v>378</v>
      </c>
      <c r="J118" s="40"/>
      <c r="K118" s="40"/>
      <c r="L118" s="40"/>
      <c r="M118" s="40"/>
    </row>
    <row r="119" spans="1:13" x14ac:dyDescent="0.3">
      <c r="G119" t="s">
        <v>379</v>
      </c>
      <c r="J119" s="40"/>
      <c r="K119" s="40"/>
      <c r="L119" s="40"/>
      <c r="M119" s="40"/>
    </row>
    <row r="120" spans="1:13" ht="27.6" customHeight="1" x14ac:dyDescent="0.3">
      <c r="G120" t="s">
        <v>380</v>
      </c>
      <c r="J120" s="40"/>
      <c r="K120" s="40"/>
      <c r="L120" s="40"/>
      <c r="M120" s="40"/>
    </row>
    <row r="121" spans="1:13" ht="26.4" customHeight="1" x14ac:dyDescent="0.3">
      <c r="A121" t="s">
        <v>392</v>
      </c>
      <c r="G121" t="s">
        <v>381</v>
      </c>
      <c r="J121" s="40"/>
      <c r="K121" s="40"/>
      <c r="L121" s="40"/>
      <c r="M121" s="40"/>
    </row>
    <row r="122" spans="1:13" ht="14.4" customHeight="1" x14ac:dyDescent="0.3">
      <c r="A122" t="s">
        <v>393</v>
      </c>
      <c r="G122" t="s">
        <v>382</v>
      </c>
      <c r="J122" s="40"/>
      <c r="K122" s="40"/>
      <c r="L122" s="40"/>
      <c r="M122" s="40"/>
    </row>
    <row r="123" spans="1:13" x14ac:dyDescent="0.3">
      <c r="A123" t="s">
        <v>394</v>
      </c>
      <c r="G123" t="s">
        <v>383</v>
      </c>
      <c r="J123" s="40"/>
      <c r="K123" s="40"/>
      <c r="L123" s="40"/>
      <c r="M123" s="40"/>
    </row>
    <row r="124" spans="1:13" x14ac:dyDescent="0.3">
      <c r="A124" t="s">
        <v>395</v>
      </c>
      <c r="G124" t="s">
        <v>384</v>
      </c>
      <c r="J124" s="40"/>
      <c r="K124" s="40"/>
      <c r="L124" s="40"/>
      <c r="M124" s="40"/>
    </row>
    <row r="125" spans="1:13" x14ac:dyDescent="0.3">
      <c r="J125" s="39"/>
      <c r="K125" s="40"/>
      <c r="L125" s="40"/>
      <c r="M125" s="40"/>
    </row>
    <row r="126" spans="1:13" x14ac:dyDescent="0.3">
      <c r="J126" s="39"/>
      <c r="K126" s="40"/>
      <c r="L126" s="40"/>
      <c r="M126" s="40"/>
    </row>
    <row r="127" spans="1:13" x14ac:dyDescent="0.3">
      <c r="J127" s="39"/>
      <c r="K127" s="40"/>
      <c r="L127" s="40"/>
      <c r="M127" s="40"/>
    </row>
    <row r="128" spans="1:13" x14ac:dyDescent="0.3">
      <c r="J128" s="39"/>
      <c r="K128" s="40"/>
      <c r="L128" s="40"/>
      <c r="M128" s="40"/>
    </row>
    <row r="129" spans="1:16" ht="27.6" customHeight="1" x14ac:dyDescent="0.3">
      <c r="A129" t="s">
        <v>396</v>
      </c>
      <c r="G129" t="s">
        <v>385</v>
      </c>
    </row>
    <row r="130" spans="1:16" ht="18" customHeight="1" x14ac:dyDescent="0.3">
      <c r="A130" t="s">
        <v>397</v>
      </c>
      <c r="G130" t="s">
        <v>386</v>
      </c>
    </row>
    <row r="131" spans="1:16" x14ac:dyDescent="0.3">
      <c r="A131" t="s">
        <v>398</v>
      </c>
      <c r="G131" t="s">
        <v>387</v>
      </c>
    </row>
    <row r="132" spans="1:16" x14ac:dyDescent="0.3">
      <c r="A132" t="s">
        <v>399</v>
      </c>
      <c r="G132" t="s">
        <v>388</v>
      </c>
    </row>
    <row r="133" spans="1:16" x14ac:dyDescent="0.3">
      <c r="A133" t="s">
        <v>400</v>
      </c>
      <c r="G133" t="s">
        <v>389</v>
      </c>
    </row>
    <row r="134" spans="1:16" x14ac:dyDescent="0.3">
      <c r="A134" t="s">
        <v>401</v>
      </c>
      <c r="G134" t="s">
        <v>390</v>
      </c>
    </row>
    <row r="135" spans="1:16" ht="27" customHeight="1" x14ac:dyDescent="0.3">
      <c r="A135" t="s">
        <v>402</v>
      </c>
      <c r="G135" t="s">
        <v>391</v>
      </c>
    </row>
    <row r="136" spans="1:16" x14ac:dyDescent="0.3">
      <c r="A136" t="s">
        <v>403</v>
      </c>
    </row>
    <row r="137" spans="1:16" x14ac:dyDescent="0.3">
      <c r="A137" t="s">
        <v>404</v>
      </c>
    </row>
    <row r="139" spans="1:16" x14ac:dyDescent="0.3">
      <c r="A139" t="s">
        <v>405</v>
      </c>
      <c r="P139" s="29"/>
    </row>
    <row r="140" spans="1:16" x14ac:dyDescent="0.3">
      <c r="A140" t="s">
        <v>406</v>
      </c>
    </row>
    <row r="141" spans="1:16" x14ac:dyDescent="0.3">
      <c r="A141" t="s">
        <v>407</v>
      </c>
    </row>
    <row r="142" spans="1:16" x14ac:dyDescent="0.3">
      <c r="A142" t="s">
        <v>408</v>
      </c>
    </row>
    <row r="143" spans="1:16" x14ac:dyDescent="0.3">
      <c r="A143" t="s">
        <v>409</v>
      </c>
    </row>
    <row r="144" spans="1:16" x14ac:dyDescent="0.3">
      <c r="A144" t="s">
        <v>410</v>
      </c>
    </row>
    <row r="145" spans="1:16" x14ac:dyDescent="0.3">
      <c r="A145" t="s">
        <v>411</v>
      </c>
    </row>
    <row r="146" spans="1:16" x14ac:dyDescent="0.3">
      <c r="A146" t="s">
        <v>412</v>
      </c>
    </row>
    <row r="147" spans="1:16" x14ac:dyDescent="0.3">
      <c r="A147" t="s">
        <v>413</v>
      </c>
    </row>
    <row r="148" spans="1:16" x14ac:dyDescent="0.3">
      <c r="A148" t="s">
        <v>414</v>
      </c>
      <c r="P148" s="29"/>
    </row>
    <row r="149" spans="1:16" ht="33.6" customHeight="1" x14ac:dyDescent="0.3">
      <c r="A149" t="s">
        <v>415</v>
      </c>
      <c r="P149" s="30"/>
    </row>
    <row r="150" spans="1:16" x14ac:dyDescent="0.3">
      <c r="A150" t="s">
        <v>416</v>
      </c>
      <c r="P150" s="30"/>
    </row>
    <row r="151" spans="1:16" x14ac:dyDescent="0.3">
      <c r="A151" t="s">
        <v>417</v>
      </c>
    </row>
    <row r="152" spans="1:16" x14ac:dyDescent="0.3">
      <c r="A152" t="s">
        <v>418</v>
      </c>
    </row>
    <row r="153" spans="1:16" x14ac:dyDescent="0.3">
      <c r="A153" t="s">
        <v>419</v>
      </c>
    </row>
    <row r="154" spans="1:16" x14ac:dyDescent="0.3">
      <c r="A154" t="s">
        <v>420</v>
      </c>
    </row>
    <row r="155" spans="1:16" x14ac:dyDescent="0.3">
      <c r="A155" t="s">
        <v>421</v>
      </c>
    </row>
    <row r="156" spans="1:16" x14ac:dyDescent="0.3">
      <c r="A156" t="s">
        <v>422</v>
      </c>
    </row>
    <row r="157" spans="1:16" x14ac:dyDescent="0.3">
      <c r="A157" t="s">
        <v>423</v>
      </c>
    </row>
    <row r="158" spans="1:16" x14ac:dyDescent="0.3">
      <c r="A158" t="s">
        <v>424</v>
      </c>
    </row>
    <row r="159" spans="1:16" x14ac:dyDescent="0.3">
      <c r="A159" t="s">
        <v>425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AR-Notes</vt:lpstr>
      <vt:lpstr>Market</vt:lpstr>
      <vt:lpstr>Technology</vt:lpstr>
      <vt:lpstr>Production </vt:lpstr>
      <vt:lpstr>Mills</vt:lpstr>
      <vt:lpstr>Comp Adv</vt:lpstr>
      <vt:lpstr>Domain Gyan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</dc:creator>
  <cp:lastModifiedBy>Donald</cp:lastModifiedBy>
  <dcterms:created xsi:type="dcterms:W3CDTF">2015-04-24T14:29:21Z</dcterms:created>
  <dcterms:modified xsi:type="dcterms:W3CDTF">2015-05-09T19:41:32Z</dcterms:modified>
</cp:coreProperties>
</file>