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render\Desktop\Surender\Analysis\Refractories\Orient Refractories\"/>
    </mc:Choice>
  </mc:AlternateContent>
  <xr:revisionPtr revIDLastSave="0" documentId="13_ncr:1_{1851FAAC-840B-4C94-9165-E3AD9CFF6AE9}" xr6:coauthVersionLast="45" xr6:coauthVersionMax="45" xr10:uidLastSave="{00000000-0000-0000-0000-000000000000}"/>
  <bookViews>
    <workbookView xWindow="-120" yWindow="-120" windowWidth="29040" windowHeight="15840" xr2:uid="{EAB71C82-5C6D-49AB-A989-C1C9703C6F96}"/>
  </bookViews>
  <sheets>
    <sheet name="Peer Analysi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0" i="1" l="1"/>
  <c r="K40" i="1"/>
  <c r="H40" i="1"/>
  <c r="G40" i="1"/>
  <c r="D40" i="1"/>
  <c r="C40" i="1"/>
  <c r="H12" i="1"/>
  <c r="G12" i="1"/>
  <c r="L12" i="1"/>
  <c r="K12" i="1"/>
  <c r="D12" i="1"/>
  <c r="C12" i="1"/>
  <c r="H5" i="1"/>
  <c r="G5" i="1"/>
  <c r="L5" i="1"/>
  <c r="K5" i="1"/>
  <c r="D5" i="1"/>
  <c r="C5" i="1"/>
  <c r="H55" i="1"/>
  <c r="G55" i="1"/>
  <c r="G56" i="1" s="1"/>
  <c r="F55" i="1"/>
  <c r="F56" i="1" s="1"/>
  <c r="L55" i="1"/>
  <c r="L56" i="1" s="1"/>
  <c r="K55" i="1"/>
  <c r="K56" i="1" s="1"/>
  <c r="J55" i="1"/>
  <c r="J56" i="1" s="1"/>
  <c r="C55" i="1"/>
  <c r="D55" i="1"/>
  <c r="D56" i="1" s="1"/>
  <c r="B55" i="1"/>
  <c r="B56" i="1" s="1"/>
  <c r="D54" i="1"/>
  <c r="C54" i="1"/>
  <c r="B54" i="1"/>
  <c r="H54" i="1"/>
  <c r="G54" i="1"/>
  <c r="F54" i="1"/>
  <c r="K54" i="1"/>
  <c r="L54" i="1"/>
  <c r="J54" i="1"/>
  <c r="C51" i="1"/>
  <c r="D51" i="1"/>
  <c r="J51" i="1"/>
  <c r="K51" i="1"/>
  <c r="L51" i="1"/>
  <c r="F51" i="1"/>
  <c r="G51" i="1"/>
  <c r="H51" i="1"/>
  <c r="B51" i="1"/>
  <c r="C50" i="1"/>
  <c r="D50" i="1"/>
  <c r="J50" i="1"/>
  <c r="K50" i="1"/>
  <c r="L50" i="1"/>
  <c r="F50" i="1"/>
  <c r="G50" i="1"/>
  <c r="H50" i="1"/>
  <c r="B50" i="1"/>
  <c r="C49" i="1"/>
  <c r="D49" i="1"/>
  <c r="J49" i="1"/>
  <c r="K49" i="1"/>
  <c r="L49" i="1"/>
  <c r="F49" i="1"/>
  <c r="G49" i="1"/>
  <c r="H49" i="1"/>
  <c r="B49" i="1"/>
  <c r="C56" i="1"/>
  <c r="H56" i="1"/>
  <c r="C46" i="1"/>
  <c r="D46" i="1"/>
  <c r="J46" i="1"/>
  <c r="K46" i="1"/>
  <c r="L46" i="1"/>
  <c r="F46" i="1"/>
  <c r="G46" i="1"/>
  <c r="H46" i="1"/>
  <c r="B46" i="1"/>
  <c r="C44" i="1"/>
  <c r="D44" i="1"/>
  <c r="J44" i="1"/>
  <c r="K44" i="1"/>
  <c r="L44" i="1"/>
  <c r="F44" i="1"/>
  <c r="G44" i="1"/>
  <c r="H44" i="1"/>
  <c r="B44" i="1"/>
  <c r="C43" i="1"/>
  <c r="D43" i="1"/>
  <c r="J43" i="1"/>
  <c r="K43" i="1"/>
  <c r="L43" i="1"/>
  <c r="F43" i="1"/>
  <c r="G43" i="1"/>
  <c r="H43" i="1"/>
  <c r="B43" i="1"/>
  <c r="D52" i="1" l="1"/>
  <c r="G52" i="1"/>
  <c r="C52" i="1"/>
  <c r="L52" i="1"/>
  <c r="H45" i="1"/>
  <c r="H47" i="1" s="1"/>
  <c r="D45" i="1"/>
  <c r="D47" i="1" s="1"/>
  <c r="L45" i="1"/>
  <c r="B45" i="1"/>
  <c r="B47" i="1" s="1"/>
  <c r="J45" i="1"/>
  <c r="J47" i="1" s="1"/>
  <c r="F45" i="1"/>
  <c r="F47" i="1" s="1"/>
  <c r="J52" i="1"/>
  <c r="K45" i="1"/>
  <c r="K47" i="1" s="1"/>
  <c r="F52" i="1"/>
  <c r="H52" i="1"/>
  <c r="B52" i="1"/>
  <c r="K52" i="1"/>
  <c r="G45" i="1"/>
  <c r="G47" i="1" s="1"/>
  <c r="C45" i="1"/>
  <c r="C47" i="1" s="1"/>
  <c r="L47" i="1"/>
</calcChain>
</file>

<file path=xl/sharedStrings.xml><?xml version="1.0" encoding="utf-8"?>
<sst xmlns="http://schemas.openxmlformats.org/spreadsheetml/2006/main" count="67" uniqueCount="57">
  <si>
    <t>Material Cost %</t>
  </si>
  <si>
    <t>Manufacturing Cost %</t>
  </si>
  <si>
    <t>Employee Cost %</t>
  </si>
  <si>
    <t>Other Cost %</t>
  </si>
  <si>
    <t>Operating Profit</t>
  </si>
  <si>
    <t>OPM %</t>
  </si>
  <si>
    <t>Other Income</t>
  </si>
  <si>
    <t>Interest</t>
  </si>
  <si>
    <t>Depreciation</t>
  </si>
  <si>
    <t>Profit before tax</t>
  </si>
  <si>
    <t>Tax %</t>
  </si>
  <si>
    <t>Net Profit</t>
  </si>
  <si>
    <t>IFGL Refractories Ltd</t>
  </si>
  <si>
    <t>Orient Refractories Ltd</t>
  </si>
  <si>
    <t>-</t>
  </si>
  <si>
    <t>Vesuvius India Ltd</t>
  </si>
  <si>
    <t>Reserves</t>
  </si>
  <si>
    <t>Borrowings</t>
  </si>
  <si>
    <t>Trade Payables</t>
  </si>
  <si>
    <t>Advance from Customers</t>
  </si>
  <si>
    <t>Other liability items</t>
  </si>
  <si>
    <t>Total Liabilities</t>
  </si>
  <si>
    <t>CWIP</t>
  </si>
  <si>
    <t>Investments</t>
  </si>
  <si>
    <t>Inventories</t>
  </si>
  <si>
    <t>Trade receivables</t>
  </si>
  <si>
    <t>Cash Equivalents</t>
  </si>
  <si>
    <t>Loans n Advances</t>
  </si>
  <si>
    <t>Other asset items</t>
  </si>
  <si>
    <t>Total Assets</t>
  </si>
  <si>
    <t>NPM</t>
  </si>
  <si>
    <t>AT</t>
  </si>
  <si>
    <t>ROA</t>
  </si>
  <si>
    <t>Leverage</t>
  </si>
  <si>
    <t>ROE</t>
  </si>
  <si>
    <t>Du-Pont</t>
  </si>
  <si>
    <t>DIO</t>
  </si>
  <si>
    <t>DSO</t>
  </si>
  <si>
    <t>DPO</t>
  </si>
  <si>
    <t>CCC</t>
  </si>
  <si>
    <t>NFA</t>
  </si>
  <si>
    <t>NOA</t>
  </si>
  <si>
    <t>ROIC</t>
  </si>
  <si>
    <t>Income Statement</t>
  </si>
  <si>
    <t>Balance Sheet</t>
  </si>
  <si>
    <t>HIGHEST for Orient Refractories Ltd. WHY?</t>
  </si>
  <si>
    <t>YoY Sales Gr.</t>
  </si>
  <si>
    <t>YoY Oper. Profit Gr.</t>
  </si>
  <si>
    <t>Why material cost for ORL jumped in 2019?</t>
  </si>
  <si>
    <t>YoY Assets Gr.</t>
  </si>
  <si>
    <t>Shareholding pattern</t>
  </si>
  <si>
    <r>
      <t>Sales </t>
    </r>
    <r>
      <rPr>
        <sz val="14"/>
        <color rgb="FF064EF9"/>
        <rFont val="Segoe UI"/>
        <family val="2"/>
      </rPr>
      <t>+</t>
    </r>
  </si>
  <si>
    <r>
      <t>Expenses </t>
    </r>
    <r>
      <rPr>
        <sz val="14"/>
        <color rgb="FF064EF9"/>
        <rFont val="Segoe UI"/>
        <family val="2"/>
      </rPr>
      <t>-</t>
    </r>
  </si>
  <si>
    <r>
      <t>Share Capital </t>
    </r>
    <r>
      <rPr>
        <sz val="14"/>
        <color rgb="FF064EF9"/>
        <rFont val="Segoe UI"/>
        <family val="2"/>
      </rPr>
      <t>+</t>
    </r>
  </si>
  <si>
    <r>
      <t>Other Liabilities </t>
    </r>
    <r>
      <rPr>
        <sz val="14"/>
        <color rgb="FF064EF9"/>
        <rFont val="Segoe UI"/>
        <family val="2"/>
      </rPr>
      <t>-</t>
    </r>
  </si>
  <si>
    <r>
      <t>Fixed Assets </t>
    </r>
    <r>
      <rPr>
        <sz val="14"/>
        <color rgb="FF064EF9"/>
        <rFont val="Segoe UI"/>
        <family val="2"/>
      </rPr>
      <t>+</t>
    </r>
  </si>
  <si>
    <r>
      <t>Other Assets </t>
    </r>
    <r>
      <rPr>
        <sz val="14"/>
        <color rgb="FF064EF9"/>
        <rFont val="Segoe UI"/>
        <family val="2"/>
      </rPr>
      <t>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</si>
</sst>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222222"/>
      <name val="Segoe UI"/>
      <family val="2"/>
    </font>
    <font>
      <sz val="14"/>
      <color theme="3"/>
      <name val="Segoe UI"/>
      <family val="2"/>
    </font>
    <font>
      <b/>
      <sz val="14"/>
      <color theme="1"/>
      <name val="Segoe UI"/>
      <family val="2"/>
    </font>
    <font>
      <sz val="14"/>
      <color theme="1"/>
      <name val="Segoe UI"/>
      <family val="2"/>
    </font>
    <font>
      <u/>
      <sz val="14"/>
      <color theme="10"/>
      <name val="Segoe UI"/>
      <family val="2"/>
    </font>
    <font>
      <sz val="14"/>
      <color rgb="FF064EF9"/>
      <name val="Segoe UI"/>
      <family val="2"/>
    </font>
    <font>
      <b/>
      <sz val="14"/>
      <color theme="3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9FC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E1E1E1"/>
      </bottom>
      <diagonal/>
    </border>
    <border>
      <left/>
      <right/>
      <top style="medium">
        <color rgb="FFE1E1E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vertical="center"/>
    </xf>
    <xf numFmtId="0" fontId="8" fillId="0" borderId="2" xfId="4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5" applyFont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17" fontId="9" fillId="2" borderId="3" xfId="0" applyNumberFormat="1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165" fontId="9" fillId="3" borderId="0" xfId="1" applyNumberFormat="1" applyFont="1" applyFill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9" fontId="9" fillId="2" borderId="0" xfId="0" applyNumberFormat="1" applyFont="1" applyFill="1" applyAlignment="1">
      <alignment horizontal="left" vertical="center" wrapText="1"/>
    </xf>
    <xf numFmtId="9" fontId="9" fillId="4" borderId="0" xfId="0" applyNumberFormat="1" applyFont="1" applyFill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9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3" fontId="9" fillId="3" borderId="4" xfId="0" applyNumberFormat="1" applyFont="1" applyFill="1" applyBorder="1" applyAlignment="1">
      <alignment horizontal="left" vertical="center" wrapText="1"/>
    </xf>
    <xf numFmtId="3" fontId="9" fillId="2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65" fontId="9" fillId="0" borderId="0" xfId="1" applyNumberFormat="1" applyFont="1" applyFill="1" applyAlignment="1">
      <alignment horizontal="left" vertical="center" wrapText="1"/>
    </xf>
    <xf numFmtId="0" fontId="12" fillId="0" borderId="1" xfId="3" applyFont="1" applyAlignment="1">
      <alignment horizontal="left"/>
    </xf>
    <xf numFmtId="9" fontId="9" fillId="3" borderId="4" xfId="1" applyFont="1" applyFill="1" applyBorder="1" applyAlignment="1">
      <alignment horizontal="left" vertical="center" wrapText="1"/>
    </xf>
    <xf numFmtId="9" fontId="9" fillId="0" borderId="0" xfId="1" applyFont="1" applyAlignment="1">
      <alignment horizontal="left"/>
    </xf>
    <xf numFmtId="164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9" fillId="3" borderId="4" xfId="1" applyNumberFormat="1" applyFont="1" applyFill="1" applyBorder="1" applyAlignment="1">
      <alignment horizontal="left" vertical="center" wrapText="1"/>
    </xf>
    <xf numFmtId="1" fontId="9" fillId="0" borderId="0" xfId="1" applyNumberFormat="1" applyFont="1" applyAlignment="1">
      <alignment horizontal="left"/>
    </xf>
    <xf numFmtId="17" fontId="6" fillId="2" borderId="3" xfId="0" applyNumberFormat="1" applyFont="1" applyFill="1" applyBorder="1" applyAlignment="1">
      <alignment horizontal="right" vertical="center" wrapText="1"/>
    </xf>
    <xf numFmtId="17" fontId="6" fillId="2" borderId="3" xfId="0" applyNumberFormat="1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</cellXfs>
  <cellStyles count="6">
    <cellStyle name="Heading 2" xfId="3" builtinId="17"/>
    <cellStyle name="Hyperlink" xfId="5" builtinId="8"/>
    <cellStyle name="Normal" xfId="0" builtinId="0"/>
    <cellStyle name="Percent" xfId="1" builtinId="5"/>
    <cellStyle name="Title" xfId="2" builtinId="15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ABF03-5F35-4DB4-BA08-CD8E3C48AFAE}">
  <dimension ref="A1:M59"/>
  <sheetViews>
    <sheetView showGridLines="0" tabSelected="1" workbookViewId="0">
      <pane ySplit="2" topLeftCell="A47" activePane="bottomLeft" state="frozen"/>
      <selection pane="bottomLeft" activeCell="M57" sqref="M57"/>
    </sheetView>
  </sheetViews>
  <sheetFormatPr defaultRowHeight="20.25" x14ac:dyDescent="0.35"/>
  <cols>
    <col min="1" max="1" width="32.140625" style="5" bestFit="1" customWidth="1"/>
    <col min="2" max="4" width="10.140625" style="5" bestFit="1" customWidth="1"/>
    <col min="5" max="5" width="5.7109375" style="5" customWidth="1"/>
    <col min="6" max="6" width="14.42578125" style="5" customWidth="1"/>
    <col min="7" max="7" width="9.85546875" style="5" bestFit="1" customWidth="1"/>
    <col min="8" max="8" width="10.140625" style="5" bestFit="1" customWidth="1"/>
    <col min="9" max="9" width="5.7109375" style="5" customWidth="1"/>
    <col min="10" max="10" width="14.85546875" style="5" customWidth="1"/>
    <col min="11" max="12" width="10.140625" style="5" bestFit="1" customWidth="1"/>
    <col min="13" max="13" width="54.5703125" style="5" bestFit="1" customWidth="1"/>
    <col min="14" max="16384" width="9.140625" style="5"/>
  </cols>
  <sheetData>
    <row r="1" spans="1:13" x14ac:dyDescent="0.35">
      <c r="A1" s="6"/>
    </row>
    <row r="2" spans="1:13" s="2" customFormat="1" x14ac:dyDescent="0.35">
      <c r="A2" s="3" t="s">
        <v>12</v>
      </c>
      <c r="F2" s="3" t="s">
        <v>15</v>
      </c>
      <c r="J2" s="3" t="s">
        <v>13</v>
      </c>
    </row>
    <row r="3" spans="1:13" ht="21" thickBot="1" x14ac:dyDescent="0.4">
      <c r="A3" s="7" t="s">
        <v>43</v>
      </c>
      <c r="B3" s="8">
        <v>42795</v>
      </c>
      <c r="C3" s="8">
        <v>43160</v>
      </c>
      <c r="D3" s="8">
        <v>43525</v>
      </c>
      <c r="F3" s="8">
        <v>43070</v>
      </c>
      <c r="G3" s="8">
        <v>43435</v>
      </c>
      <c r="H3" s="8">
        <v>43800</v>
      </c>
      <c r="J3" s="8">
        <v>42795</v>
      </c>
      <c r="K3" s="8">
        <v>43160</v>
      </c>
      <c r="L3" s="8">
        <v>43525</v>
      </c>
    </row>
    <row r="4" spans="1:13" x14ac:dyDescent="0.35">
      <c r="A4" s="9" t="s">
        <v>51</v>
      </c>
      <c r="B4" s="10">
        <v>766</v>
      </c>
      <c r="C4" s="10">
        <v>835</v>
      </c>
      <c r="D4" s="10">
        <v>940</v>
      </c>
      <c r="F4" s="10">
        <v>911</v>
      </c>
      <c r="G4" s="10">
        <v>925</v>
      </c>
      <c r="H4" s="10">
        <v>888</v>
      </c>
      <c r="J4" s="10">
        <v>519</v>
      </c>
      <c r="K4" s="10">
        <v>628</v>
      </c>
      <c r="L4" s="10">
        <v>748</v>
      </c>
    </row>
    <row r="5" spans="1:13" ht="21" thickBot="1" x14ac:dyDescent="0.4">
      <c r="A5" s="9" t="s">
        <v>46</v>
      </c>
      <c r="B5" s="10" t="s">
        <v>14</v>
      </c>
      <c r="C5" s="11">
        <f>C4/B4-1</f>
        <v>9.0078328981723299E-2</v>
      </c>
      <c r="D5" s="11">
        <f>D4/C4-1</f>
        <v>0.12574850299401197</v>
      </c>
      <c r="F5" s="10" t="s">
        <v>14</v>
      </c>
      <c r="G5" s="11">
        <f>G4/F4-1</f>
        <v>1.5367727771679496E-2</v>
      </c>
      <c r="H5" s="11">
        <f>H4/G4-1</f>
        <v>-4.0000000000000036E-2</v>
      </c>
      <c r="J5" s="10" t="s">
        <v>14</v>
      </c>
      <c r="K5" s="11">
        <f>K4/J4-1</f>
        <v>0.21001926782273594</v>
      </c>
      <c r="L5" s="11">
        <f>L4/K4-1</f>
        <v>0.19108280254777066</v>
      </c>
    </row>
    <row r="6" spans="1:13" x14ac:dyDescent="0.35">
      <c r="A6" s="12" t="s">
        <v>52</v>
      </c>
      <c r="B6" s="13">
        <v>666</v>
      </c>
      <c r="C6" s="13">
        <v>729</v>
      </c>
      <c r="D6" s="13">
        <v>832</v>
      </c>
      <c r="F6" s="13">
        <v>745</v>
      </c>
      <c r="G6" s="13">
        <v>777</v>
      </c>
      <c r="H6" s="13">
        <v>767</v>
      </c>
      <c r="J6" s="13">
        <v>415</v>
      </c>
      <c r="K6" s="13">
        <v>500</v>
      </c>
      <c r="L6" s="13">
        <v>619</v>
      </c>
    </row>
    <row r="7" spans="1:13" x14ac:dyDescent="0.35">
      <c r="A7" s="14" t="s">
        <v>0</v>
      </c>
      <c r="B7" s="15">
        <v>0.47</v>
      </c>
      <c r="C7" s="15">
        <v>0.5</v>
      </c>
      <c r="D7" s="15">
        <v>0.5</v>
      </c>
      <c r="F7" s="15">
        <v>0.55000000000000004</v>
      </c>
      <c r="G7" s="15">
        <v>0.57999999999999996</v>
      </c>
      <c r="H7" s="15">
        <v>0.57499999999999996</v>
      </c>
      <c r="J7" s="15">
        <v>0.56000000000000005</v>
      </c>
      <c r="K7" s="16">
        <v>0.55000000000000004</v>
      </c>
      <c r="L7" s="16">
        <v>0.59</v>
      </c>
      <c r="M7" s="5" t="s">
        <v>48</v>
      </c>
    </row>
    <row r="8" spans="1:13" x14ac:dyDescent="0.35">
      <c r="A8" s="14" t="s">
        <v>1</v>
      </c>
      <c r="B8" s="15">
        <v>7.0000000000000007E-2</v>
      </c>
      <c r="C8" s="15">
        <v>7.0000000000000007E-2</v>
      </c>
      <c r="D8" s="15">
        <v>7.0000000000000007E-2</v>
      </c>
      <c r="F8" s="15">
        <v>0.1</v>
      </c>
      <c r="G8" s="15">
        <v>0.1</v>
      </c>
      <c r="H8" s="15" t="s">
        <v>14</v>
      </c>
      <c r="J8" s="15">
        <v>0.13</v>
      </c>
      <c r="K8" s="15">
        <v>0.13</v>
      </c>
      <c r="L8" s="15">
        <v>0.13</v>
      </c>
      <c r="M8" s="5" t="s">
        <v>45</v>
      </c>
    </row>
    <row r="9" spans="1:13" x14ac:dyDescent="0.35">
      <c r="A9" s="14" t="s">
        <v>2</v>
      </c>
      <c r="B9" s="15">
        <v>0.16</v>
      </c>
      <c r="C9" s="15">
        <v>0.15</v>
      </c>
      <c r="D9" s="15">
        <v>0.16</v>
      </c>
      <c r="F9" s="15">
        <v>0.06</v>
      </c>
      <c r="G9" s="15">
        <v>0.06</v>
      </c>
      <c r="H9" s="15">
        <v>7.2500000000000009E-2</v>
      </c>
      <c r="J9" s="15">
        <v>0.08</v>
      </c>
      <c r="K9" s="15">
        <v>0.08</v>
      </c>
      <c r="L9" s="15">
        <v>7.0000000000000007E-2</v>
      </c>
    </row>
    <row r="10" spans="1:13" ht="21" thickBot="1" x14ac:dyDescent="0.4">
      <c r="A10" s="14" t="s">
        <v>3</v>
      </c>
      <c r="B10" s="15">
        <v>0.17</v>
      </c>
      <c r="C10" s="15">
        <v>0.15</v>
      </c>
      <c r="D10" s="15">
        <v>0.16</v>
      </c>
      <c r="F10" s="15">
        <v>0.11</v>
      </c>
      <c r="G10" s="15">
        <v>0.1</v>
      </c>
      <c r="H10" s="15" t="s">
        <v>14</v>
      </c>
      <c r="J10" s="15">
        <v>0.03</v>
      </c>
      <c r="K10" s="15">
        <v>0.03</v>
      </c>
      <c r="L10" s="15">
        <v>0.03</v>
      </c>
    </row>
    <row r="11" spans="1:13" x14ac:dyDescent="0.35">
      <c r="A11" s="17" t="s">
        <v>4</v>
      </c>
      <c r="B11" s="18">
        <v>99</v>
      </c>
      <c r="C11" s="18">
        <v>106</v>
      </c>
      <c r="D11" s="18">
        <v>109</v>
      </c>
      <c r="F11" s="18">
        <v>167</v>
      </c>
      <c r="G11" s="18">
        <v>148</v>
      </c>
      <c r="H11" s="18">
        <v>120</v>
      </c>
      <c r="J11" s="18">
        <v>104</v>
      </c>
      <c r="K11" s="18">
        <v>128</v>
      </c>
      <c r="L11" s="18">
        <v>129</v>
      </c>
    </row>
    <row r="12" spans="1:13" x14ac:dyDescent="0.35">
      <c r="A12" s="19" t="s">
        <v>47</v>
      </c>
      <c r="B12" s="10" t="s">
        <v>14</v>
      </c>
      <c r="C12" s="11">
        <f>C11/B11-1</f>
        <v>7.0707070707070718E-2</v>
      </c>
      <c r="D12" s="11">
        <f>D11/C11-1</f>
        <v>2.8301886792452935E-2</v>
      </c>
      <c r="F12" s="10" t="s">
        <v>14</v>
      </c>
      <c r="G12" s="11">
        <f>G11/F11-1</f>
        <v>-0.11377245508982037</v>
      </c>
      <c r="H12" s="11">
        <f>H11/G11-1</f>
        <v>-0.18918918918918914</v>
      </c>
      <c r="J12" s="10" t="s">
        <v>14</v>
      </c>
      <c r="K12" s="11">
        <f>K11/J11-1</f>
        <v>0.23076923076923084</v>
      </c>
      <c r="L12" s="11">
        <f>L11/K11-1</f>
        <v>7.8125E-3</v>
      </c>
    </row>
    <row r="13" spans="1:13" x14ac:dyDescent="0.35">
      <c r="A13" s="14" t="s">
        <v>5</v>
      </c>
      <c r="B13" s="15">
        <v>0.13</v>
      </c>
      <c r="C13" s="15">
        <v>0.13</v>
      </c>
      <c r="D13" s="15">
        <v>0.12</v>
      </c>
      <c r="F13" s="15">
        <v>0.18</v>
      </c>
      <c r="G13" s="15">
        <v>0.16</v>
      </c>
      <c r="H13" s="15">
        <v>0.13500000000000001</v>
      </c>
      <c r="J13" s="15">
        <v>0.2</v>
      </c>
      <c r="K13" s="15">
        <v>0.2</v>
      </c>
      <c r="L13" s="15">
        <v>0.17</v>
      </c>
    </row>
    <row r="14" spans="1:13" x14ac:dyDescent="0.35">
      <c r="A14" s="9" t="s">
        <v>6</v>
      </c>
      <c r="B14" s="10">
        <v>4</v>
      </c>
      <c r="C14" s="10">
        <v>4</v>
      </c>
      <c r="D14" s="10">
        <v>6</v>
      </c>
      <c r="F14" s="10">
        <v>9</v>
      </c>
      <c r="G14" s="10">
        <v>23</v>
      </c>
      <c r="H14" s="10">
        <v>29</v>
      </c>
      <c r="J14" s="10">
        <v>8</v>
      </c>
      <c r="K14" s="10">
        <v>10</v>
      </c>
      <c r="L14" s="10">
        <v>18</v>
      </c>
    </row>
    <row r="15" spans="1:13" x14ac:dyDescent="0.35">
      <c r="A15" s="14" t="s">
        <v>7</v>
      </c>
      <c r="B15" s="20">
        <v>5</v>
      </c>
      <c r="C15" s="20">
        <v>4</v>
      </c>
      <c r="D15" s="20">
        <v>4</v>
      </c>
      <c r="F15" s="20">
        <v>1</v>
      </c>
      <c r="G15" s="20">
        <v>1</v>
      </c>
      <c r="H15" s="20">
        <v>0</v>
      </c>
      <c r="J15" s="20">
        <v>1</v>
      </c>
      <c r="K15" s="20">
        <v>1</v>
      </c>
      <c r="L15" s="20">
        <v>1</v>
      </c>
    </row>
    <row r="16" spans="1:13" ht="21" thickBot="1" x14ac:dyDescent="0.4">
      <c r="A16" s="9" t="s">
        <v>8</v>
      </c>
      <c r="B16" s="10">
        <v>44</v>
      </c>
      <c r="C16" s="10">
        <v>44</v>
      </c>
      <c r="D16" s="10">
        <v>46</v>
      </c>
      <c r="F16" s="10">
        <v>30</v>
      </c>
      <c r="G16" s="10">
        <v>28</v>
      </c>
      <c r="H16" s="10">
        <v>27</v>
      </c>
      <c r="J16" s="10">
        <v>6</v>
      </c>
      <c r="K16" s="10">
        <v>7</v>
      </c>
      <c r="L16" s="10">
        <v>9</v>
      </c>
    </row>
    <row r="17" spans="1:12" x14ac:dyDescent="0.35">
      <c r="A17" s="12" t="s">
        <v>9</v>
      </c>
      <c r="B17" s="13">
        <v>55</v>
      </c>
      <c r="C17" s="13">
        <v>63</v>
      </c>
      <c r="D17" s="13">
        <v>64</v>
      </c>
      <c r="F17" s="13">
        <v>145</v>
      </c>
      <c r="G17" s="13">
        <v>142</v>
      </c>
      <c r="H17" s="13">
        <v>123</v>
      </c>
      <c r="J17" s="13">
        <v>105</v>
      </c>
      <c r="K17" s="13">
        <v>131</v>
      </c>
      <c r="L17" s="13">
        <v>138</v>
      </c>
    </row>
    <row r="18" spans="1:12" s="23" customFormat="1" ht="21" thickBot="1" x14ac:dyDescent="0.4">
      <c r="A18" s="21" t="s">
        <v>10</v>
      </c>
      <c r="B18" s="22">
        <v>0.08</v>
      </c>
      <c r="C18" s="22">
        <v>0.25</v>
      </c>
      <c r="D18" s="22">
        <v>0.21</v>
      </c>
      <c r="F18" s="22">
        <v>0.35</v>
      </c>
      <c r="G18" s="22">
        <v>0.35</v>
      </c>
      <c r="H18" s="22">
        <v>0.30499999999999999</v>
      </c>
      <c r="J18" s="22">
        <v>0.35</v>
      </c>
      <c r="K18" s="22">
        <v>0.34</v>
      </c>
      <c r="L18" s="22">
        <v>0.35</v>
      </c>
    </row>
    <row r="19" spans="1:12" s="23" customFormat="1" x14ac:dyDescent="0.35">
      <c r="A19" s="24" t="s">
        <v>11</v>
      </c>
      <c r="B19" s="25">
        <v>50</v>
      </c>
      <c r="C19" s="25">
        <v>47</v>
      </c>
      <c r="D19" s="25">
        <v>50</v>
      </c>
      <c r="F19" s="25">
        <v>94</v>
      </c>
      <c r="G19" s="25">
        <v>93</v>
      </c>
      <c r="H19" s="25">
        <v>87</v>
      </c>
      <c r="J19" s="25">
        <v>69</v>
      </c>
      <c r="K19" s="25">
        <v>86</v>
      </c>
      <c r="L19" s="25">
        <v>90</v>
      </c>
    </row>
    <row r="21" spans="1:12" ht="21" thickBot="1" x14ac:dyDescent="0.4">
      <c r="A21" s="7" t="s">
        <v>44</v>
      </c>
      <c r="B21" s="8">
        <v>42795</v>
      </c>
      <c r="C21" s="8">
        <v>43160</v>
      </c>
      <c r="D21" s="8">
        <v>43525</v>
      </c>
      <c r="F21" s="8">
        <v>43070</v>
      </c>
      <c r="G21" s="8">
        <v>43435</v>
      </c>
      <c r="H21" s="8">
        <v>43800</v>
      </c>
      <c r="J21" s="8">
        <v>42795</v>
      </c>
      <c r="K21" s="8">
        <v>43160</v>
      </c>
      <c r="L21" s="8">
        <v>43525</v>
      </c>
    </row>
    <row r="22" spans="1:12" x14ac:dyDescent="0.35">
      <c r="A22" s="9" t="s">
        <v>53</v>
      </c>
      <c r="B22" s="18">
        <v>36</v>
      </c>
      <c r="C22" s="18">
        <v>36</v>
      </c>
      <c r="D22" s="18">
        <v>36</v>
      </c>
      <c r="F22" s="10">
        <v>20</v>
      </c>
      <c r="G22" s="10">
        <v>20</v>
      </c>
      <c r="H22" s="10">
        <v>20</v>
      </c>
      <c r="J22" s="10">
        <v>12</v>
      </c>
      <c r="K22" s="10">
        <v>12</v>
      </c>
      <c r="L22" s="10">
        <v>12</v>
      </c>
    </row>
    <row r="23" spans="1:12" x14ac:dyDescent="0.35">
      <c r="A23" s="14" t="s">
        <v>16</v>
      </c>
      <c r="B23" s="26">
        <v>650</v>
      </c>
      <c r="C23" s="26">
        <v>716</v>
      </c>
      <c r="D23" s="26">
        <v>759</v>
      </c>
      <c r="F23" s="20">
        <v>641</v>
      </c>
      <c r="G23" s="20">
        <v>717</v>
      </c>
      <c r="H23" s="20">
        <v>784</v>
      </c>
      <c r="J23" s="20">
        <v>261</v>
      </c>
      <c r="K23" s="20">
        <v>311</v>
      </c>
      <c r="L23" s="20">
        <v>364</v>
      </c>
    </row>
    <row r="24" spans="1:12" ht="21" thickBot="1" x14ac:dyDescent="0.4">
      <c r="A24" s="9" t="s">
        <v>17</v>
      </c>
      <c r="B24" s="10">
        <v>84</v>
      </c>
      <c r="C24" s="10">
        <v>112</v>
      </c>
      <c r="D24" s="10">
        <v>89</v>
      </c>
      <c r="F24" s="10">
        <v>0</v>
      </c>
      <c r="G24" s="10">
        <v>0</v>
      </c>
      <c r="H24" s="10">
        <v>0</v>
      </c>
      <c r="J24" s="10">
        <v>0</v>
      </c>
      <c r="K24" s="10">
        <v>0</v>
      </c>
      <c r="L24" s="10">
        <v>0</v>
      </c>
    </row>
    <row r="25" spans="1:12" x14ac:dyDescent="0.35">
      <c r="A25" s="12" t="s">
        <v>54</v>
      </c>
      <c r="B25" s="13">
        <v>158</v>
      </c>
      <c r="C25" s="13">
        <v>134</v>
      </c>
      <c r="D25" s="13">
        <v>135</v>
      </c>
      <c r="F25" s="13">
        <v>193</v>
      </c>
      <c r="G25" s="13">
        <v>188</v>
      </c>
      <c r="H25" s="13">
        <v>177</v>
      </c>
      <c r="J25" s="13">
        <v>87</v>
      </c>
      <c r="K25" s="13">
        <v>126</v>
      </c>
      <c r="L25" s="13">
        <v>132</v>
      </c>
    </row>
    <row r="26" spans="1:12" x14ac:dyDescent="0.35">
      <c r="A26" s="14" t="s">
        <v>18</v>
      </c>
      <c r="B26" s="20">
        <v>117</v>
      </c>
      <c r="C26" s="20">
        <v>125</v>
      </c>
      <c r="D26" s="20">
        <v>124</v>
      </c>
      <c r="F26" s="20">
        <v>153</v>
      </c>
      <c r="G26" s="20">
        <v>143</v>
      </c>
      <c r="H26" s="20">
        <v>124</v>
      </c>
      <c r="J26" s="20">
        <v>78</v>
      </c>
      <c r="K26" s="20">
        <v>100</v>
      </c>
      <c r="L26" s="20">
        <v>111</v>
      </c>
    </row>
    <row r="27" spans="1:12" x14ac:dyDescent="0.35">
      <c r="A27" s="14" t="s">
        <v>19</v>
      </c>
      <c r="B27" s="20">
        <v>0</v>
      </c>
      <c r="C27" s="20">
        <v>0</v>
      </c>
      <c r="D27" s="20">
        <v>0</v>
      </c>
      <c r="F27" s="20">
        <v>2</v>
      </c>
      <c r="G27" s="20">
        <v>1</v>
      </c>
      <c r="H27" s="20">
        <v>1</v>
      </c>
      <c r="J27" s="20">
        <v>1</v>
      </c>
      <c r="K27" s="20">
        <v>8</v>
      </c>
      <c r="L27" s="20">
        <v>1</v>
      </c>
    </row>
    <row r="28" spans="1:12" ht="21" thickBot="1" x14ac:dyDescent="0.4">
      <c r="A28" s="14" t="s">
        <v>20</v>
      </c>
      <c r="B28" s="20">
        <v>41</v>
      </c>
      <c r="C28" s="20">
        <v>8</v>
      </c>
      <c r="D28" s="20">
        <v>10</v>
      </c>
      <c r="F28" s="20">
        <v>38</v>
      </c>
      <c r="G28" s="20">
        <v>43</v>
      </c>
      <c r="H28" s="20">
        <v>52</v>
      </c>
      <c r="J28" s="20">
        <v>8</v>
      </c>
      <c r="K28" s="20">
        <v>19</v>
      </c>
      <c r="L28" s="20">
        <v>20</v>
      </c>
    </row>
    <row r="29" spans="1:12" x14ac:dyDescent="0.35">
      <c r="A29" s="17" t="s">
        <v>21</v>
      </c>
      <c r="B29" s="18">
        <v>894</v>
      </c>
      <c r="C29" s="18">
        <v>999</v>
      </c>
      <c r="D29" s="27">
        <v>1019</v>
      </c>
      <c r="F29" s="18">
        <v>854</v>
      </c>
      <c r="G29" s="18">
        <v>925</v>
      </c>
      <c r="H29" s="18">
        <v>981</v>
      </c>
      <c r="J29" s="18">
        <v>360</v>
      </c>
      <c r="K29" s="18">
        <v>449</v>
      </c>
      <c r="L29" s="18">
        <v>508</v>
      </c>
    </row>
    <row r="30" spans="1:12" x14ac:dyDescent="0.35">
      <c r="A30" s="14" t="s">
        <v>55</v>
      </c>
      <c r="B30" s="20">
        <v>471</v>
      </c>
      <c r="C30" s="20">
        <v>461</v>
      </c>
      <c r="D30" s="20">
        <v>454</v>
      </c>
      <c r="F30" s="20">
        <v>113</v>
      </c>
      <c r="G30" s="20">
        <v>121</v>
      </c>
      <c r="H30" s="20">
        <v>124</v>
      </c>
      <c r="J30" s="20">
        <v>37</v>
      </c>
      <c r="K30" s="20">
        <v>40</v>
      </c>
      <c r="L30" s="20">
        <v>60</v>
      </c>
    </row>
    <row r="31" spans="1:12" x14ac:dyDescent="0.35">
      <c r="A31" s="9" t="s">
        <v>22</v>
      </c>
      <c r="B31" s="10">
        <v>2</v>
      </c>
      <c r="C31" s="10">
        <v>8</v>
      </c>
      <c r="D31" s="10">
        <v>6</v>
      </c>
      <c r="F31" s="10">
        <v>38</v>
      </c>
      <c r="G31" s="10">
        <v>26</v>
      </c>
      <c r="H31" s="10">
        <v>28</v>
      </c>
      <c r="J31" s="10">
        <v>5</v>
      </c>
      <c r="K31" s="10">
        <v>14</v>
      </c>
      <c r="L31" s="10">
        <v>3</v>
      </c>
    </row>
    <row r="32" spans="1:12" ht="21" thickBot="1" x14ac:dyDescent="0.4">
      <c r="A32" s="14" t="s">
        <v>23</v>
      </c>
      <c r="B32" s="20">
        <v>12</v>
      </c>
      <c r="C32" s="20">
        <v>13</v>
      </c>
      <c r="D32" s="20">
        <v>46</v>
      </c>
      <c r="F32" s="20">
        <v>0</v>
      </c>
      <c r="G32" s="20">
        <v>0</v>
      </c>
      <c r="H32" s="20">
        <v>0</v>
      </c>
      <c r="J32" s="20">
        <v>0</v>
      </c>
      <c r="K32" s="20">
        <v>108</v>
      </c>
      <c r="L32" s="20">
        <v>103</v>
      </c>
    </row>
    <row r="33" spans="1:12" x14ac:dyDescent="0.35">
      <c r="A33" s="17" t="s">
        <v>56</v>
      </c>
      <c r="B33" s="18">
        <v>409</v>
      </c>
      <c r="C33" s="18">
        <v>516</v>
      </c>
      <c r="D33" s="18">
        <v>512</v>
      </c>
      <c r="F33" s="18">
        <v>703</v>
      </c>
      <c r="G33" s="18">
        <v>779</v>
      </c>
      <c r="H33" s="18">
        <v>829</v>
      </c>
      <c r="J33" s="18">
        <v>318</v>
      </c>
      <c r="K33" s="18">
        <v>287</v>
      </c>
      <c r="L33" s="18">
        <v>342</v>
      </c>
    </row>
    <row r="34" spans="1:12" x14ac:dyDescent="0.35">
      <c r="A34" s="9" t="s">
        <v>24</v>
      </c>
      <c r="B34" s="10">
        <v>94</v>
      </c>
      <c r="C34" s="10">
        <v>108</v>
      </c>
      <c r="D34" s="10">
        <v>157</v>
      </c>
      <c r="F34" s="10">
        <v>95</v>
      </c>
      <c r="G34" s="10">
        <v>123</v>
      </c>
      <c r="H34" s="10">
        <v>108</v>
      </c>
      <c r="J34" s="10">
        <v>81</v>
      </c>
      <c r="K34" s="10">
        <v>91</v>
      </c>
      <c r="L34" s="10">
        <v>117</v>
      </c>
    </row>
    <row r="35" spans="1:12" x14ac:dyDescent="0.35">
      <c r="A35" s="9" t="s">
        <v>25</v>
      </c>
      <c r="B35" s="10">
        <v>228</v>
      </c>
      <c r="C35" s="10">
        <v>284</v>
      </c>
      <c r="D35" s="10">
        <v>229</v>
      </c>
      <c r="F35" s="10">
        <v>220</v>
      </c>
      <c r="G35" s="10">
        <v>181</v>
      </c>
      <c r="H35" s="10">
        <v>188</v>
      </c>
      <c r="J35" s="10">
        <v>114</v>
      </c>
      <c r="K35" s="10">
        <v>159</v>
      </c>
      <c r="L35" s="10">
        <v>157</v>
      </c>
    </row>
    <row r="36" spans="1:12" x14ac:dyDescent="0.35">
      <c r="A36" s="9" t="s">
        <v>26</v>
      </c>
      <c r="B36" s="10">
        <v>56</v>
      </c>
      <c r="C36" s="10">
        <v>81</v>
      </c>
      <c r="D36" s="10">
        <v>88</v>
      </c>
      <c r="F36" s="10">
        <v>346</v>
      </c>
      <c r="G36" s="10">
        <v>419</v>
      </c>
      <c r="H36" s="10">
        <v>468</v>
      </c>
      <c r="J36" s="10">
        <v>111</v>
      </c>
      <c r="K36" s="10">
        <v>13</v>
      </c>
      <c r="L36" s="10">
        <v>28</v>
      </c>
    </row>
    <row r="37" spans="1:12" x14ac:dyDescent="0.35">
      <c r="A37" s="9" t="s">
        <v>27</v>
      </c>
      <c r="B37" s="10">
        <v>36</v>
      </c>
      <c r="C37" s="10">
        <v>51</v>
      </c>
      <c r="D37" s="10">
        <v>51</v>
      </c>
      <c r="F37" s="10">
        <v>22</v>
      </c>
      <c r="G37" s="10">
        <v>28</v>
      </c>
      <c r="H37" s="10">
        <v>4</v>
      </c>
      <c r="J37" s="10">
        <v>6</v>
      </c>
      <c r="K37" s="10">
        <v>17</v>
      </c>
      <c r="L37" s="10">
        <v>33</v>
      </c>
    </row>
    <row r="38" spans="1:12" ht="21" thickBot="1" x14ac:dyDescent="0.4">
      <c r="A38" s="9" t="s">
        <v>28</v>
      </c>
      <c r="B38" s="10">
        <v>-5</v>
      </c>
      <c r="C38" s="10">
        <v>-9</v>
      </c>
      <c r="D38" s="10">
        <v>-11</v>
      </c>
      <c r="F38" s="10">
        <v>21</v>
      </c>
      <c r="G38" s="10">
        <v>27</v>
      </c>
      <c r="H38" s="10">
        <v>62</v>
      </c>
      <c r="J38" s="10">
        <v>6</v>
      </c>
      <c r="K38" s="10">
        <v>6</v>
      </c>
      <c r="L38" s="10">
        <v>7</v>
      </c>
    </row>
    <row r="39" spans="1:12" x14ac:dyDescent="0.35">
      <c r="A39" s="12" t="s">
        <v>29</v>
      </c>
      <c r="B39" s="13">
        <v>894</v>
      </c>
      <c r="C39" s="13">
        <v>999</v>
      </c>
      <c r="D39" s="28">
        <v>1019</v>
      </c>
      <c r="F39" s="13">
        <v>854</v>
      </c>
      <c r="G39" s="13">
        <v>925</v>
      </c>
      <c r="H39" s="13">
        <v>981</v>
      </c>
      <c r="J39" s="13">
        <v>360</v>
      </c>
      <c r="K39" s="13">
        <v>449</v>
      </c>
      <c r="L39" s="13">
        <v>508</v>
      </c>
    </row>
    <row r="40" spans="1:12" x14ac:dyDescent="0.35">
      <c r="A40" s="9" t="s">
        <v>49</v>
      </c>
      <c r="B40" s="10" t="s">
        <v>14</v>
      </c>
      <c r="C40" s="11">
        <f>C39/B39-1</f>
        <v>0.1174496644295302</v>
      </c>
      <c r="D40" s="11">
        <f>D39/C39-1</f>
        <v>2.0020020020020013E-2</v>
      </c>
      <c r="F40" s="10" t="s">
        <v>14</v>
      </c>
      <c r="G40" s="11">
        <f>G39/F39-1</f>
        <v>8.313817330210771E-2</v>
      </c>
      <c r="H40" s="11">
        <f>H39/G39-1</f>
        <v>6.0540540540540588E-2</v>
      </c>
      <c r="J40" s="10" t="s">
        <v>14</v>
      </c>
      <c r="K40" s="11">
        <f>K39/J39-1</f>
        <v>0.24722222222222223</v>
      </c>
      <c r="L40" s="11">
        <f>L39/K39-1</f>
        <v>0.1314031180400892</v>
      </c>
    </row>
    <row r="41" spans="1:12" s="23" customFormat="1" x14ac:dyDescent="0.35">
      <c r="A41" s="21"/>
      <c r="B41" s="29"/>
      <c r="C41" s="30"/>
      <c r="D41" s="30"/>
      <c r="F41" s="29"/>
      <c r="G41" s="30"/>
      <c r="H41" s="30"/>
      <c r="J41" s="29"/>
      <c r="K41" s="30"/>
      <c r="L41" s="30"/>
    </row>
    <row r="42" spans="1:12" ht="21" thickBot="1" x14ac:dyDescent="0.4">
      <c r="A42" s="31" t="s">
        <v>35</v>
      </c>
    </row>
    <row r="43" spans="1:12" ht="21" thickTop="1" x14ac:dyDescent="0.35">
      <c r="A43" s="5" t="s">
        <v>30</v>
      </c>
      <c r="B43" s="32">
        <f>B19/B4</f>
        <v>6.5274151436031339E-2</v>
      </c>
      <c r="C43" s="32">
        <f>C19/C4</f>
        <v>5.6287425149700601E-2</v>
      </c>
      <c r="D43" s="32">
        <f>D19/D4</f>
        <v>5.3191489361702128E-2</v>
      </c>
      <c r="E43" s="33"/>
      <c r="F43" s="32">
        <f>F19/F4</f>
        <v>0.10318331503841932</v>
      </c>
      <c r="G43" s="32">
        <f>G19/G4</f>
        <v>0.10054054054054054</v>
      </c>
      <c r="H43" s="32">
        <f>H19/H4</f>
        <v>9.7972972972972971E-2</v>
      </c>
      <c r="I43" s="33"/>
      <c r="J43" s="32">
        <f>J19/J4</f>
        <v>0.13294797687861271</v>
      </c>
      <c r="K43" s="32">
        <f>K19/K4</f>
        <v>0.13694267515923567</v>
      </c>
      <c r="L43" s="32">
        <f>L19/L4</f>
        <v>0.12032085561497326</v>
      </c>
    </row>
    <row r="44" spans="1:12" x14ac:dyDescent="0.35">
      <c r="A44" s="5" t="s">
        <v>31</v>
      </c>
      <c r="B44" s="34">
        <f>B4/B39</f>
        <v>0.85682326621923932</v>
      </c>
      <c r="C44" s="34">
        <f>C4/C39</f>
        <v>0.83583583583583587</v>
      </c>
      <c r="D44" s="34">
        <f>D4/D39</f>
        <v>0.92247301275760551</v>
      </c>
      <c r="E44" s="34"/>
      <c r="F44" s="34">
        <f>F4/F39</f>
        <v>1.0667447306791569</v>
      </c>
      <c r="G44" s="34">
        <f>G4/G39</f>
        <v>1</v>
      </c>
      <c r="H44" s="34">
        <f>H4/H39</f>
        <v>0.90519877675840976</v>
      </c>
      <c r="I44" s="34"/>
      <c r="J44" s="34">
        <f>J4/J39</f>
        <v>1.4416666666666667</v>
      </c>
      <c r="K44" s="34">
        <f>K4/K39</f>
        <v>1.3986636971046771</v>
      </c>
      <c r="L44" s="34">
        <f>L4/L39</f>
        <v>1.4724409448818898</v>
      </c>
    </row>
    <row r="45" spans="1:12" x14ac:dyDescent="0.35">
      <c r="A45" s="5" t="s">
        <v>32</v>
      </c>
      <c r="B45" s="33">
        <f>B43*B44</f>
        <v>5.5928411633109625E-2</v>
      </c>
      <c r="C45" s="33">
        <f t="shared" ref="C45:D45" si="0">C43*C44</f>
        <v>4.7047047047047048E-2</v>
      </c>
      <c r="D45" s="33">
        <f t="shared" si="0"/>
        <v>4.9067713444553483E-2</v>
      </c>
      <c r="E45" s="33"/>
      <c r="F45" s="33">
        <f t="shared" ref="F45" si="1">F43*F44</f>
        <v>0.11007025761124122</v>
      </c>
      <c r="G45" s="33">
        <f t="shared" ref="G45:H45" si="2">G43*G44</f>
        <v>0.10054054054054054</v>
      </c>
      <c r="H45" s="33">
        <f t="shared" si="2"/>
        <v>8.8685015290519878E-2</v>
      </c>
      <c r="I45" s="33"/>
      <c r="J45" s="33">
        <f t="shared" ref="J45:K45" si="3">J43*J44</f>
        <v>0.19166666666666665</v>
      </c>
      <c r="K45" s="33">
        <f t="shared" si="3"/>
        <v>0.19153674832962139</v>
      </c>
      <c r="L45" s="33">
        <f t="shared" ref="L45" si="4">L43*L44</f>
        <v>0.17716535433070865</v>
      </c>
    </row>
    <row r="46" spans="1:12" ht="21" thickBot="1" x14ac:dyDescent="0.4">
      <c r="A46" s="5" t="s">
        <v>33</v>
      </c>
      <c r="B46" s="34">
        <f>B39/(B22+B23)</f>
        <v>1.3032069970845481</v>
      </c>
      <c r="C46" s="34">
        <f>C39/(C22+C23)</f>
        <v>1.3284574468085106</v>
      </c>
      <c r="D46" s="34">
        <f>D39/(D22+D23)</f>
        <v>1.2817610062893081</v>
      </c>
      <c r="E46" s="34"/>
      <c r="F46" s="34">
        <f>F39/(F22+F23)</f>
        <v>1.2919818456883509</v>
      </c>
      <c r="G46" s="34">
        <f>G39/(G22+G23)</f>
        <v>1.2550881953867028</v>
      </c>
      <c r="H46" s="34">
        <f>H39/(H22+H23)</f>
        <v>1.2201492537313432</v>
      </c>
      <c r="I46" s="34"/>
      <c r="J46" s="34">
        <f>J39/(J22+J23)</f>
        <v>1.3186813186813187</v>
      </c>
      <c r="K46" s="34">
        <f>K39/(K22+K23)</f>
        <v>1.390092879256966</v>
      </c>
      <c r="L46" s="34">
        <f>L39/(L22+L23)</f>
        <v>1.3510638297872339</v>
      </c>
    </row>
    <row r="47" spans="1:12" ht="21" thickBot="1" x14ac:dyDescent="0.4">
      <c r="A47" s="4" t="s">
        <v>34</v>
      </c>
      <c r="B47" s="32">
        <f>B46*B45</f>
        <v>7.2886297376093298E-2</v>
      </c>
      <c r="C47" s="32">
        <f t="shared" ref="C47:H47" si="5">C46*C45</f>
        <v>6.25E-2</v>
      </c>
      <c r="D47" s="32">
        <f t="shared" si="5"/>
        <v>6.2893081761006289E-2</v>
      </c>
      <c r="E47" s="33"/>
      <c r="F47" s="32">
        <f t="shared" si="5"/>
        <v>0.14220877458396369</v>
      </c>
      <c r="G47" s="32">
        <f t="shared" si="5"/>
        <v>0.12618724559023067</v>
      </c>
      <c r="H47" s="32">
        <f t="shared" si="5"/>
        <v>0.10820895522388059</v>
      </c>
      <c r="I47" s="33"/>
      <c r="J47" s="32">
        <f>J46*J45</f>
        <v>0.25274725274725274</v>
      </c>
      <c r="K47" s="32">
        <f>K46*K45</f>
        <v>0.26625386996904027</v>
      </c>
      <c r="L47" s="32">
        <f>L46*L45</f>
        <v>0.23936170212765953</v>
      </c>
    </row>
    <row r="48" spans="1:12" ht="21" thickTop="1" x14ac:dyDescent="0.35"/>
    <row r="49" spans="1:12" x14ac:dyDescent="0.35">
      <c r="A49" s="5" t="s">
        <v>36</v>
      </c>
      <c r="B49" s="35">
        <f>365/(B4/B34)</f>
        <v>44.791122715404704</v>
      </c>
      <c r="C49" s="35">
        <f>365/(C4/C34)</f>
        <v>47.209580838323355</v>
      </c>
      <c r="D49" s="35">
        <f>365/(D4/D34)</f>
        <v>60.962765957446813</v>
      </c>
      <c r="E49" s="35"/>
      <c r="F49" s="35">
        <f>365/(F4/F34)</f>
        <v>38.062568605927552</v>
      </c>
      <c r="G49" s="35">
        <f>365/(G4/G34)</f>
        <v>48.535135135135135</v>
      </c>
      <c r="H49" s="35">
        <f>365/(H4/H34)</f>
        <v>44.391891891891895</v>
      </c>
      <c r="I49" s="35"/>
      <c r="J49" s="35">
        <f>365/(J4/J34)</f>
        <v>56.965317919075147</v>
      </c>
      <c r="K49" s="35">
        <f>365/(K4/K34)</f>
        <v>52.890127388535028</v>
      </c>
      <c r="L49" s="35">
        <f>365/(L4/L34)</f>
        <v>57.092245989304807</v>
      </c>
    </row>
    <row r="50" spans="1:12" x14ac:dyDescent="0.35">
      <c r="A50" s="5" t="s">
        <v>37</v>
      </c>
      <c r="B50" s="35">
        <f>365/(B4/B35)</f>
        <v>108.64229765013054</v>
      </c>
      <c r="C50" s="35">
        <f>365/(C4/C35)</f>
        <v>124.1437125748503</v>
      </c>
      <c r="D50" s="35">
        <f>365/(D4/D35)</f>
        <v>88.920212765957444</v>
      </c>
      <c r="E50" s="35"/>
      <c r="F50" s="35">
        <f>365/(F4/F35)</f>
        <v>88.144895718990128</v>
      </c>
      <c r="G50" s="35">
        <f>365/(G4/G35)</f>
        <v>71.421621621621625</v>
      </c>
      <c r="H50" s="35">
        <f>365/(H4/H35)</f>
        <v>77.27477477477477</v>
      </c>
      <c r="I50" s="35"/>
      <c r="J50" s="35">
        <f>365/(J4/J35)</f>
        <v>80.173410404624278</v>
      </c>
      <c r="K50" s="35">
        <f>365/(K4/K35)</f>
        <v>92.412420382165607</v>
      </c>
      <c r="L50" s="35">
        <f>365/(L4/L35)</f>
        <v>76.610962566844918</v>
      </c>
    </row>
    <row r="51" spans="1:12" ht="21" thickBot="1" x14ac:dyDescent="0.4">
      <c r="A51" s="5" t="s">
        <v>38</v>
      </c>
      <c r="B51" s="35">
        <f>365/(B4/B26)</f>
        <v>55.750652741514365</v>
      </c>
      <c r="C51" s="35">
        <f>365/(C4/C26)</f>
        <v>54.640718562874255</v>
      </c>
      <c r="D51" s="35">
        <f>365/(D4/D26)</f>
        <v>48.148936170212764</v>
      </c>
      <c r="E51" s="35"/>
      <c r="F51" s="35">
        <f>365/(F4/F26)</f>
        <v>61.300768386388583</v>
      </c>
      <c r="G51" s="35">
        <f>365/(G4/G26)</f>
        <v>56.42702702702703</v>
      </c>
      <c r="H51" s="35">
        <f>365/(H4/H26)</f>
        <v>50.968468468468473</v>
      </c>
      <c r="I51" s="35"/>
      <c r="J51" s="35">
        <f>365/(J4/J26)</f>
        <v>54.855491329479769</v>
      </c>
      <c r="K51" s="35">
        <f>365/(K4/K26)</f>
        <v>58.121019108280251</v>
      </c>
      <c r="L51" s="35">
        <f>365/(L4/L26)</f>
        <v>54.164438502673804</v>
      </c>
    </row>
    <row r="52" spans="1:12" ht="21" thickBot="1" x14ac:dyDescent="0.4">
      <c r="A52" s="4" t="s">
        <v>39</v>
      </c>
      <c r="B52" s="36">
        <f>B49+B50-B51</f>
        <v>97.682767624020897</v>
      </c>
      <c r="C52" s="36">
        <f t="shared" ref="C52:H52" si="6">C49+C50-C51</f>
        <v>116.71257485029939</v>
      </c>
      <c r="D52" s="36">
        <f t="shared" si="6"/>
        <v>101.73404255319149</v>
      </c>
      <c r="E52" s="37"/>
      <c r="F52" s="36">
        <f t="shared" si="6"/>
        <v>64.906695938529097</v>
      </c>
      <c r="G52" s="36">
        <f t="shared" si="6"/>
        <v>63.529729729729731</v>
      </c>
      <c r="H52" s="36">
        <f t="shared" si="6"/>
        <v>70.698198198198185</v>
      </c>
      <c r="I52" s="37"/>
      <c r="J52" s="36">
        <f>J49+J50-J51</f>
        <v>82.283236994219635</v>
      </c>
      <c r="K52" s="36">
        <f>K49+K50-K51</f>
        <v>87.181528662420391</v>
      </c>
      <c r="L52" s="36">
        <f>L49+L50-L51</f>
        <v>79.538770053475915</v>
      </c>
    </row>
    <row r="53" spans="1:12" ht="21" thickTop="1" x14ac:dyDescent="0.35"/>
    <row r="54" spans="1:12" x14ac:dyDescent="0.35">
      <c r="A54" s="5" t="s">
        <v>40</v>
      </c>
      <c r="B54" s="5">
        <f>B32+B36-B24</f>
        <v>-16</v>
      </c>
      <c r="C54" s="5">
        <f>C32+C36-C24</f>
        <v>-18</v>
      </c>
      <c r="D54" s="5">
        <f>D32+D36-D24</f>
        <v>45</v>
      </c>
      <c r="F54" s="5">
        <f>F32+F36-F24</f>
        <v>346</v>
      </c>
      <c r="G54" s="5">
        <f>G32+G36-G24</f>
        <v>419</v>
      </c>
      <c r="H54" s="5">
        <f>H32+H36-H24</f>
        <v>468</v>
      </c>
      <c r="J54" s="5">
        <f>J32+J36-J24</f>
        <v>111</v>
      </c>
      <c r="K54" s="5">
        <f>K32+K36-K24</f>
        <v>121</v>
      </c>
      <c r="L54" s="5">
        <f>L32+L36-L24</f>
        <v>131</v>
      </c>
    </row>
    <row r="55" spans="1:12" ht="21" thickBot="1" x14ac:dyDescent="0.4">
      <c r="A55" s="5" t="s">
        <v>41</v>
      </c>
      <c r="B55" s="5">
        <f>(B39-B32-B36)-(B25)</f>
        <v>668</v>
      </c>
      <c r="C55" s="5">
        <f>(C39-C32-C36)-(C25)</f>
        <v>771</v>
      </c>
      <c r="D55" s="5">
        <f>(D39-D32-D36)-(D25)</f>
        <v>750</v>
      </c>
      <c r="F55" s="5">
        <f>(F39-F32-F36)-(F25)</f>
        <v>315</v>
      </c>
      <c r="G55" s="5">
        <f>(G39-G32-G36)-(G25)</f>
        <v>318</v>
      </c>
      <c r="H55" s="5">
        <f>(H39-H32-H36)-(H25)</f>
        <v>336</v>
      </c>
      <c r="J55" s="5">
        <f>(J39-J32-J36)-(J25)</f>
        <v>162</v>
      </c>
      <c r="K55" s="5">
        <f>(K39-K32-K36)-(K25)</f>
        <v>202</v>
      </c>
      <c r="L55" s="5">
        <f>(L39-L32-L36)-(L25)</f>
        <v>245</v>
      </c>
    </row>
    <row r="56" spans="1:12" ht="21" thickBot="1" x14ac:dyDescent="0.4">
      <c r="A56" s="4" t="s">
        <v>42</v>
      </c>
      <c r="B56" s="32">
        <f>B11/B55</f>
        <v>0.14820359281437126</v>
      </c>
      <c r="C56" s="32">
        <f>C11/C55</f>
        <v>0.13748378728923477</v>
      </c>
      <c r="D56" s="32">
        <f>D11/D55</f>
        <v>0.14533333333333334</v>
      </c>
      <c r="E56" s="33"/>
      <c r="F56" s="32">
        <f>F11/F55</f>
        <v>0.53015873015873016</v>
      </c>
      <c r="G56" s="32">
        <f>G11/G55</f>
        <v>0.46540880503144655</v>
      </c>
      <c r="H56" s="32">
        <f>H11/H55</f>
        <v>0.35714285714285715</v>
      </c>
      <c r="I56" s="33"/>
      <c r="J56" s="32">
        <f>J11/J55</f>
        <v>0.64197530864197527</v>
      </c>
      <c r="K56" s="32">
        <f>K11/K55</f>
        <v>0.63366336633663367</v>
      </c>
      <c r="L56" s="32">
        <f>L11/L55</f>
        <v>0.52653061224489794</v>
      </c>
    </row>
    <row r="57" spans="1:12" ht="21" thickTop="1" x14ac:dyDescent="0.35"/>
    <row r="58" spans="1:12" ht="21" thickBot="1" x14ac:dyDescent="0.4">
      <c r="A58" s="1" t="s">
        <v>50</v>
      </c>
      <c r="B58" s="38">
        <v>43617</v>
      </c>
      <c r="C58" s="38">
        <v>43709</v>
      </c>
      <c r="D58" s="38">
        <v>43800</v>
      </c>
      <c r="F58" s="39">
        <v>43709</v>
      </c>
      <c r="G58" s="39">
        <v>43800</v>
      </c>
      <c r="H58" s="39">
        <v>43891</v>
      </c>
      <c r="J58" s="39">
        <v>43709</v>
      </c>
      <c r="K58" s="39">
        <v>43800</v>
      </c>
      <c r="L58" s="39">
        <v>43891</v>
      </c>
    </row>
    <row r="59" spans="1:12" x14ac:dyDescent="0.35">
      <c r="B59" s="40">
        <v>72.430000000000007</v>
      </c>
      <c r="C59" s="40">
        <v>72.430000000000007</v>
      </c>
      <c r="D59" s="40">
        <v>72.430000000000007</v>
      </c>
      <c r="F59" s="40">
        <v>55.57</v>
      </c>
      <c r="G59" s="40">
        <v>55.57</v>
      </c>
      <c r="H59" s="40">
        <v>55.57</v>
      </c>
      <c r="J59" s="40">
        <v>66.489999999999995</v>
      </c>
      <c r="K59" s="40">
        <v>66.489999999999995</v>
      </c>
      <c r="L59" s="40">
        <v>66.489999999999995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Peer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surender</dc:creator>
  <cp:lastModifiedBy>surender</cp:lastModifiedBy>
  <dcterms:created xsi:type="dcterms:W3CDTF">2020-06-20T03:55:38Z</dcterms:created>
  <dcterms:modified xsi:type="dcterms:W3CDTF">2020-06-20T06:03:48Z</dcterms:modified>
</cp:coreProperties>
</file>