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1" l="1"/>
  <c r="H14" i="1"/>
  <c r="K12" i="1"/>
  <c r="H12" i="1"/>
  <c r="K5" i="1"/>
  <c r="K10" i="1"/>
  <c r="K11" i="1" s="1"/>
  <c r="N7" i="1"/>
  <c r="O5" i="1" l="1"/>
  <c r="K3" i="1"/>
  <c r="E11" i="1"/>
  <c r="H7" i="1"/>
  <c r="H8" i="1" s="1"/>
  <c r="H4" i="1"/>
  <c r="H5" i="1" s="1"/>
  <c r="C15" i="1"/>
  <c r="C16" i="1" s="1"/>
  <c r="H10" i="1" l="1"/>
  <c r="H11" i="1" s="1"/>
</calcChain>
</file>

<file path=xl/comments1.xml><?xml version="1.0" encoding="utf-8"?>
<comments xmlns="http://schemas.openxmlformats.org/spreadsheetml/2006/main">
  <authors>
    <author>Author</author>
  </authors>
  <commentList>
    <comment ref="J2" authorId="0" shapeId="0">
      <text>
        <r>
          <rPr>
            <b/>
            <sz val="9"/>
            <color indexed="81"/>
            <rFont val="Tahoma"/>
            <family val="2"/>
          </rPr>
          <t>Author:</t>
        </r>
        <r>
          <rPr>
            <sz val="9"/>
            <color indexed="81"/>
            <rFont val="Tahoma"/>
            <family val="2"/>
          </rPr>
          <t xml:space="preserve">
Includes MFIs, Banks, SFBs, non-MFI NBFCs.</t>
        </r>
      </text>
    </comment>
    <comment ref="H3" authorId="0" shapeId="0">
      <text>
        <r>
          <rPr>
            <b/>
            <sz val="9"/>
            <color indexed="81"/>
            <rFont val="Tahoma"/>
            <charset val="1"/>
          </rPr>
          <t>Author:</t>
        </r>
        <r>
          <rPr>
            <sz val="9"/>
            <color indexed="81"/>
            <rFont val="Tahoma"/>
            <charset val="1"/>
          </rPr>
          <t xml:space="preserve">
Inclusive Finance India Report 2018 Pg. 123</t>
        </r>
      </text>
    </comment>
    <comment ref="J3" authorId="0" shapeId="0">
      <text>
        <r>
          <rPr>
            <b/>
            <sz val="9"/>
            <color indexed="81"/>
            <rFont val="Tahoma"/>
            <family val="2"/>
          </rPr>
          <t>Author:</t>
        </r>
        <r>
          <rPr>
            <sz val="9"/>
            <color indexed="81"/>
            <rFont val="Tahoma"/>
            <charset val="1"/>
          </rPr>
          <t xml:space="preserve">
From micrometer Q1Fy20 Issue.</t>
        </r>
      </text>
    </comment>
    <comment ref="H4" authorId="0" shapeId="0">
      <text>
        <r>
          <rPr>
            <b/>
            <sz val="9"/>
            <color indexed="81"/>
            <rFont val="Tahoma"/>
            <charset val="1"/>
          </rPr>
          <t>Author:</t>
        </r>
        <r>
          <rPr>
            <sz val="9"/>
            <color indexed="81"/>
            <rFont val="Tahoma"/>
            <charset val="1"/>
          </rPr>
          <t xml:space="preserve">
Inclusive Finance India Report 2018 Pg. 123</t>
        </r>
      </text>
    </comment>
    <comment ref="J5" authorId="0" shapeId="0">
      <text>
        <r>
          <rPr>
            <b/>
            <sz val="9"/>
            <color indexed="81"/>
            <rFont val="Tahoma"/>
            <charset val="1"/>
          </rPr>
          <t>Author:</t>
        </r>
        <r>
          <rPr>
            <sz val="9"/>
            <color indexed="81"/>
            <rFont val="Tahoma"/>
            <charset val="1"/>
          </rPr>
          <t xml:space="preserve">
In MFIs we know RBI permits upto 2 MFI lenders and 1 SFB/bank lender per borrower.
Very difficult to know unique loan A/Cs. If we reduce the number of loan A/Cs by a factor of 2 to guesstimate the number of unique borrowers then the loan O/S per borrower doubles.</t>
        </r>
      </text>
    </comment>
    <comment ref="M7" authorId="0" shapeId="0">
      <text>
        <r>
          <rPr>
            <b/>
            <sz val="9"/>
            <color indexed="81"/>
            <rFont val="Tahoma"/>
            <charset val="1"/>
          </rPr>
          <t>Author:</t>
        </r>
        <r>
          <rPr>
            <sz val="9"/>
            <color indexed="81"/>
            <rFont val="Tahoma"/>
            <charset val="1"/>
          </rPr>
          <t xml:space="preserve">
These figures are an aggregate of member figures for private, public, co-op and RRBs. Not sure of the extent of overlap of members. Whether one SHG has bank linkage with more than one bank, whether one member can be part of multiple SHGs.</t>
        </r>
      </text>
    </comment>
    <comment ref="B10" authorId="0" shapeId="0">
      <text>
        <r>
          <rPr>
            <b/>
            <sz val="9"/>
            <color indexed="81"/>
            <rFont val="Tahoma"/>
            <charset val="1"/>
          </rPr>
          <t>Author:</t>
        </r>
        <r>
          <rPr>
            <sz val="9"/>
            <color indexed="81"/>
            <rFont val="Tahoma"/>
            <charset val="1"/>
          </rPr>
          <t xml:space="preserve">
As per Report: Middle India to Middle Class of India Pg. 22</t>
        </r>
      </text>
    </comment>
    <comment ref="G10" authorId="0" shapeId="0">
      <text>
        <r>
          <rPr>
            <b/>
            <sz val="9"/>
            <color indexed="81"/>
            <rFont val="Tahoma"/>
            <charset val="1"/>
          </rPr>
          <t>Author:</t>
        </r>
        <r>
          <rPr>
            <sz val="9"/>
            <color indexed="81"/>
            <rFont val="Tahoma"/>
            <charset val="1"/>
          </rPr>
          <t xml:space="preserve">
Assumptions:
1. Each HH has one loan A/C. While many will have multiple loans for business, home improvements, crop, husbandry, medical emergency, education loans.
2. We are able to reach 50% of addressable HH in 10 years.
3. Average Loan O/S per A/C doubles in 10 years. ~7% CAGR.</t>
        </r>
      </text>
    </comment>
    <comment ref="J10" authorId="0" shapeId="0">
      <text>
        <r>
          <rPr>
            <b/>
            <sz val="9"/>
            <color indexed="81"/>
            <rFont val="Tahoma"/>
            <charset val="1"/>
          </rPr>
          <t>Author:</t>
        </r>
        <r>
          <rPr>
            <sz val="9"/>
            <color indexed="81"/>
            <rFont val="Tahoma"/>
            <charset val="1"/>
          </rPr>
          <t xml:space="preserve">
Assumptions:
1. In MFIs we know RBI permits upto 2 MFI lenders and 1 SFB/bank lender per borrower.
2. We are able to reach 50% of addressable HH in 10 years.
3. Average Loan O/S per A/C doubles in 10 years. ~7% CAGR.</t>
        </r>
      </text>
    </comment>
    <comment ref="B16" authorId="0" shapeId="0">
      <text>
        <r>
          <rPr>
            <b/>
            <sz val="9"/>
            <color indexed="81"/>
            <rFont val="Tahoma"/>
            <family val="2"/>
          </rPr>
          <t>Author:</t>
        </r>
        <r>
          <rPr>
            <sz val="9"/>
            <color indexed="81"/>
            <rFont val="Tahoma"/>
            <family val="2"/>
          </rPr>
          <t xml:space="preserve">
Removing top 10% and bottom 10% of HHs.</t>
        </r>
      </text>
    </comment>
  </commentList>
</comments>
</file>

<file path=xl/sharedStrings.xml><?xml version="1.0" encoding="utf-8"?>
<sst xmlns="http://schemas.openxmlformats.org/spreadsheetml/2006/main" count="54" uniqueCount="49">
  <si>
    <t>India 1</t>
  </si>
  <si>
    <t>India 2</t>
  </si>
  <si>
    <t>India 3</t>
  </si>
  <si>
    <t>Similar to</t>
  </si>
  <si>
    <t>% of Workforce</t>
  </si>
  <si>
    <t>Per Capita Income (In $)</t>
  </si>
  <si>
    <t>GDP of Segment (In $ Bn.)</t>
  </si>
  <si>
    <t>Mexico</t>
  </si>
  <si>
    <t>Philippines</t>
  </si>
  <si>
    <t>Africa</t>
  </si>
  <si>
    <t>Total India Population</t>
  </si>
  <si>
    <t>Per HH Members</t>
  </si>
  <si>
    <t>No. of HH</t>
  </si>
  <si>
    <t>Loan Book upto 10 lacs (in Cr.)</t>
  </si>
  <si>
    <t>No. of Accounts (in Cr.)</t>
  </si>
  <si>
    <t>Average Loan O/S per A/C</t>
  </si>
  <si>
    <t>Weighted per Capita Income in $</t>
  </si>
  <si>
    <t>Weighted per Capita Income in Rs.</t>
  </si>
  <si>
    <t>Surplus Income</t>
  </si>
  <si>
    <t>Funds for Basic Needs</t>
  </si>
  <si>
    <t>Average Loan O/S per A/C in Rs.</t>
  </si>
  <si>
    <t>Addressable HH @ 80%</t>
  </si>
  <si>
    <t>From Current Size</t>
  </si>
  <si>
    <t>TAM (In Cr.)</t>
  </si>
  <si>
    <t>Working Members (In Cr.)</t>
  </si>
  <si>
    <t>HH (In Cr.)</t>
  </si>
  <si>
    <t>HH Population (In Cr.)</t>
  </si>
  <si>
    <t>Caveats</t>
  </si>
  <si>
    <t>1. Data does not include all loan data. For ex. IIFR data shows lesser loan A/Cs than the companies actually report.</t>
  </si>
  <si>
    <t>Loan O/S in MFI on Jun 19 (In Cr.)</t>
  </si>
  <si>
    <t>2. Not sure whether this includes the SHGs. But since they are bank linked programs the loans should be part of the SCBs loan data.</t>
  </si>
  <si>
    <t>3. No way to getting lending data from unorganized sector like local money lenders, family etc. Difficult to ascertain indebtedness.</t>
  </si>
  <si>
    <t>Loan A/Cs in MFI on Jun 19 (In Cr.)</t>
  </si>
  <si>
    <t>Inclusive Finance India Report Data</t>
  </si>
  <si>
    <t>MFIN Data</t>
  </si>
  <si>
    <t>SMFI NABARD Data</t>
  </si>
  <si>
    <t>No. of SHGs (in Cr.)</t>
  </si>
  <si>
    <t>Loan O/S on March - 19 (in Cr.)</t>
  </si>
  <si>
    <t>Opportunity</t>
  </si>
  <si>
    <t>Total Saving of SHGs (In Cr.)</t>
  </si>
  <si>
    <t>NPAs (in Cr. &amp; %)</t>
  </si>
  <si>
    <t>No. of Members (In Cr.)</t>
  </si>
  <si>
    <t>4. Very difficult to weed out mutliple borrowers.</t>
  </si>
  <si>
    <t>Other POVs</t>
  </si>
  <si>
    <t>Other ways to guesstimate the TAM could be to use credit to GDP figures and extrapolate to the future or use a business model to ascertain how much credit would a citizen from India 3 need to run a business that helps them meet a 15% shortfall and earn a surplus to move ahead in life.</t>
  </si>
  <si>
    <t>10 yr CAGR</t>
  </si>
  <si>
    <t>GDP Growth</t>
  </si>
  <si>
    <t>GDP Growth Multiple</t>
  </si>
  <si>
    <t>India 3 of next generation will be very different from the what our generation has seen. Similar to how India 3 now is different from India 3 of Independence days. These citizens work hard to make ends meet, and would do anything no matter how hard to improve their lifestyle. Further focus is on improving the lives of their children and they will do anything to get them educated and settled in a better life than theirs. Since they have a deficit of funds, they will meet these education, life improving, business opportunity (MSMEs) requirements through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</si>
</sst>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charset val="1"/>
    </font>
    <font>
      <b/>
      <sz val="9"/>
      <color indexed="81"/>
      <name val="Tahoma"/>
      <charset val="1"/>
    </font>
    <font>
      <b/>
      <sz val="9"/>
      <color indexed="81"/>
      <name val="Tahoma"/>
      <family val="2"/>
    </font>
    <font>
      <sz val="9"/>
      <color indexed="81"/>
      <name val="Tahoma"/>
      <family val="2"/>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3">
    <xf numFmtId="0" fontId="0" fillId="0" borderId="0" xfId="0"/>
    <xf numFmtId="0" fontId="0" fillId="0" borderId="0" xfId="0" applyAlignment="1">
      <alignment horizontal="center" vertical="center"/>
    </xf>
    <xf numFmtId="9" fontId="0" fillId="0" borderId="0" xfId="0" applyNumberFormat="1" applyAlignment="1">
      <alignment horizontal="center" vertical="center"/>
    </xf>
    <xf numFmtId="10" fontId="0" fillId="0" borderId="0" xfId="0" applyNumberFormat="1" applyAlignment="1">
      <alignment horizontal="center" vertical="center"/>
    </xf>
    <xf numFmtId="0" fontId="0" fillId="0" borderId="0" xfId="0" applyAlignment="1">
      <alignment horizontal="left" vertical="center"/>
    </xf>
    <xf numFmtId="2" fontId="0" fillId="0" borderId="0" xfId="0" applyNumberFormat="1" applyAlignment="1">
      <alignment horizontal="center" vertical="center"/>
    </xf>
    <xf numFmtId="164" fontId="0" fillId="0" borderId="0" xfId="0" applyNumberForma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10" fontId="0" fillId="0" borderId="0" xfId="1" applyNumberFormat="1" applyFont="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U33"/>
  <sheetViews>
    <sheetView tabSelected="1" workbookViewId="0">
      <selection activeCell="G18" sqref="G18"/>
    </sheetView>
  </sheetViews>
  <sheetFormatPr defaultRowHeight="15" x14ac:dyDescent="0.25"/>
  <cols>
    <col min="1" max="1" width="9.140625" style="1"/>
    <col min="2" max="2" width="32.140625" style="1" customWidth="1"/>
    <col min="3" max="3" width="11.7109375" style="1" customWidth="1"/>
    <col min="4" max="4" width="12.85546875" style="1" customWidth="1"/>
    <col min="5" max="6" width="9.140625" style="1"/>
    <col min="7" max="7" width="32" style="1" bestFit="1" customWidth="1"/>
    <col min="8" max="8" width="16.42578125" style="1" customWidth="1"/>
    <col min="9" max="9" width="9.140625" style="1" customWidth="1"/>
    <col min="10" max="10" width="31.28515625" style="1" bestFit="1" customWidth="1"/>
    <col min="11" max="11" width="10.42578125" style="1" customWidth="1"/>
    <col min="12" max="12" width="9.140625" style="1" customWidth="1"/>
    <col min="13" max="13" width="28" style="1" bestFit="1" customWidth="1"/>
    <col min="14" max="16384" width="9.140625" style="1"/>
  </cols>
  <sheetData>
    <row r="2" spans="2:15" x14ac:dyDescent="0.25">
      <c r="C2" s="8" t="s">
        <v>0</v>
      </c>
      <c r="D2" s="8" t="s">
        <v>1</v>
      </c>
      <c r="E2" s="8" t="s">
        <v>2</v>
      </c>
      <c r="G2" s="10" t="s">
        <v>33</v>
      </c>
      <c r="H2" s="10"/>
      <c r="J2" s="10" t="s">
        <v>34</v>
      </c>
      <c r="K2" s="10"/>
      <c r="M2" s="10" t="s">
        <v>35</v>
      </c>
      <c r="N2" s="10"/>
    </row>
    <row r="3" spans="2:15" x14ac:dyDescent="0.25">
      <c r="B3" s="1" t="s">
        <v>24</v>
      </c>
      <c r="C3" s="1">
        <v>3.1</v>
      </c>
      <c r="D3" s="1">
        <v>2.9</v>
      </c>
      <c r="E3" s="1">
        <v>46</v>
      </c>
      <c r="G3" s="1" t="s">
        <v>13</v>
      </c>
      <c r="H3" s="1">
        <v>246437</v>
      </c>
      <c r="J3" s="1" t="s">
        <v>29</v>
      </c>
      <c r="K3" s="1">
        <f>57601+78060+32406+20647+1969</f>
        <v>190683</v>
      </c>
      <c r="M3" s="1" t="s">
        <v>36</v>
      </c>
      <c r="N3" s="1">
        <v>1.0014000000000001</v>
      </c>
    </row>
    <row r="4" spans="2:15" x14ac:dyDescent="0.25">
      <c r="B4" s="1" t="s">
        <v>4</v>
      </c>
      <c r="C4" s="2">
        <v>0.06</v>
      </c>
      <c r="D4" s="3">
        <v>5.5E-2</v>
      </c>
      <c r="E4" s="2">
        <v>0.88</v>
      </c>
      <c r="F4" s="2"/>
      <c r="G4" s="1" t="s">
        <v>14</v>
      </c>
      <c r="H4" s="5">
        <f>48130593/10000000</f>
        <v>4.8130592999999999</v>
      </c>
      <c r="J4" s="1" t="s">
        <v>32</v>
      </c>
      <c r="K4" s="1">
        <v>9.3000000000000007</v>
      </c>
      <c r="M4" s="1" t="s">
        <v>37</v>
      </c>
      <c r="N4" s="1">
        <v>87098</v>
      </c>
    </row>
    <row r="5" spans="2:15" x14ac:dyDescent="0.25">
      <c r="B5" s="1" t="s">
        <v>25</v>
      </c>
      <c r="C5" s="1">
        <v>2.2999999999999998</v>
      </c>
      <c r="D5" s="1">
        <v>2.2000000000000002</v>
      </c>
      <c r="E5" s="1">
        <v>23.5</v>
      </c>
      <c r="G5" s="1" t="s">
        <v>20</v>
      </c>
      <c r="H5" s="5">
        <f>H3/H4</f>
        <v>51201.737738822376</v>
      </c>
      <c r="J5" s="1" t="s">
        <v>15</v>
      </c>
      <c r="K5" s="1">
        <f>K3/K4</f>
        <v>20503.548387096773</v>
      </c>
      <c r="M5" s="1" t="s">
        <v>40</v>
      </c>
      <c r="N5" s="1">
        <v>4524</v>
      </c>
      <c r="O5" s="9">
        <f>N5/N4</f>
        <v>5.1941491193827641E-2</v>
      </c>
    </row>
    <row r="6" spans="2:15" x14ac:dyDescent="0.25">
      <c r="B6" s="1" t="s">
        <v>26</v>
      </c>
      <c r="C6" s="1">
        <v>11</v>
      </c>
      <c r="D6" s="1">
        <v>10.4</v>
      </c>
      <c r="E6" s="1">
        <v>112.6</v>
      </c>
      <c r="H6" s="5"/>
      <c r="M6" s="1" t="s">
        <v>39</v>
      </c>
      <c r="N6" s="1">
        <v>23324</v>
      </c>
    </row>
    <row r="7" spans="2:15" x14ac:dyDescent="0.25">
      <c r="B7" s="1" t="s">
        <v>5</v>
      </c>
      <c r="C7" s="1">
        <v>8800</v>
      </c>
      <c r="D7" s="1">
        <v>3000</v>
      </c>
      <c r="E7" s="1">
        <v>1200</v>
      </c>
      <c r="G7" s="1" t="s">
        <v>16</v>
      </c>
      <c r="H7" s="5">
        <f>(E6*E7+D6*D7)/(E6+D6)</f>
        <v>1352.1951219512196</v>
      </c>
      <c r="M7" s="1" t="s">
        <v>41</v>
      </c>
      <c r="N7" s="5">
        <f>(60514349+69225789+35768005+17374151)/10000000</f>
        <v>18.288229399999999</v>
      </c>
    </row>
    <row r="8" spans="2:15" x14ac:dyDescent="0.25">
      <c r="B8" s="1" t="s">
        <v>6</v>
      </c>
      <c r="C8" s="1">
        <v>1000</v>
      </c>
      <c r="D8" s="1">
        <v>300</v>
      </c>
      <c r="E8" s="1">
        <v>1300</v>
      </c>
      <c r="G8" s="1" t="s">
        <v>17</v>
      </c>
      <c r="H8" s="5">
        <f>H7*70</f>
        <v>94653.658536585368</v>
      </c>
    </row>
    <row r="9" spans="2:15" x14ac:dyDescent="0.25">
      <c r="B9" s="1" t="s">
        <v>3</v>
      </c>
      <c r="C9" s="1" t="s">
        <v>7</v>
      </c>
      <c r="D9" s="1" t="s">
        <v>8</v>
      </c>
      <c r="E9" s="1" t="s">
        <v>9</v>
      </c>
    </row>
    <row r="10" spans="2:15" x14ac:dyDescent="0.25">
      <c r="B10" s="1" t="s">
        <v>18</v>
      </c>
      <c r="C10" s="2">
        <v>0.32</v>
      </c>
      <c r="D10" s="3">
        <v>7.6999999999999999E-2</v>
      </c>
      <c r="E10" s="2">
        <v>-0.15</v>
      </c>
      <c r="G10" s="1" t="s">
        <v>23</v>
      </c>
      <c r="H10" s="5">
        <f>C16*0.5*H5*2</f>
        <v>1128528.097100575</v>
      </c>
      <c r="J10" s="1" t="s">
        <v>23</v>
      </c>
      <c r="K10" s="1">
        <f>K5*2*C16*0.5*2</f>
        <v>903829.88808426599</v>
      </c>
    </row>
    <row r="11" spans="2:15" x14ac:dyDescent="0.25">
      <c r="B11" s="1" t="s">
        <v>19</v>
      </c>
      <c r="E11" s="1">
        <f>E10*E7*70</f>
        <v>-12600</v>
      </c>
      <c r="G11" s="1" t="s">
        <v>22</v>
      </c>
      <c r="H11" s="6">
        <f>H10/H3</f>
        <v>4.5793776790846135</v>
      </c>
      <c r="J11" s="1" t="s">
        <v>22</v>
      </c>
      <c r="K11" s="6">
        <f>K10/K3</f>
        <v>4.7399605003291638</v>
      </c>
    </row>
    <row r="12" spans="2:15" x14ac:dyDescent="0.25">
      <c r="G12" s="1" t="s">
        <v>45</v>
      </c>
      <c r="H12" s="9">
        <f>H11^0.1-1</f>
        <v>0.16434222181793623</v>
      </c>
      <c r="J12" s="1" t="s">
        <v>45</v>
      </c>
      <c r="K12" s="9">
        <f>K11^0.1-1</f>
        <v>0.16836213126174027</v>
      </c>
    </row>
    <row r="13" spans="2:15" x14ac:dyDescent="0.25">
      <c r="B13" s="1" t="s">
        <v>10</v>
      </c>
      <c r="C13" s="1">
        <v>135</v>
      </c>
      <c r="G13" s="1" t="s">
        <v>46</v>
      </c>
      <c r="H13" s="2">
        <v>7.0000000000000007E-2</v>
      </c>
      <c r="J13" s="1" t="s">
        <v>46</v>
      </c>
      <c r="K13" s="2">
        <v>7.0000000000000007E-2</v>
      </c>
    </row>
    <row r="14" spans="2:15" x14ac:dyDescent="0.25">
      <c r="B14" s="1" t="s">
        <v>11</v>
      </c>
      <c r="C14" s="1">
        <v>4.9000000000000004</v>
      </c>
      <c r="G14" s="1" t="s">
        <v>47</v>
      </c>
      <c r="H14" s="5">
        <f>H12/H13</f>
        <v>2.3477460259705172</v>
      </c>
      <c r="J14" s="1" t="s">
        <v>47</v>
      </c>
      <c r="K14" s="5">
        <f>K12/K13</f>
        <v>2.4051733037391463</v>
      </c>
    </row>
    <row r="15" spans="2:15" x14ac:dyDescent="0.25">
      <c r="B15" s="1" t="s">
        <v>12</v>
      </c>
      <c r="C15" s="5">
        <f>C13/C14</f>
        <v>27.551020408163264</v>
      </c>
    </row>
    <row r="16" spans="2:15" x14ac:dyDescent="0.25">
      <c r="B16" s="1" t="s">
        <v>21</v>
      </c>
      <c r="C16" s="5">
        <f>0.8*C15</f>
        <v>22.040816326530614</v>
      </c>
    </row>
    <row r="19" spans="2:21" x14ac:dyDescent="0.25">
      <c r="B19" s="7" t="s">
        <v>27</v>
      </c>
    </row>
    <row r="20" spans="2:21" x14ac:dyDescent="0.25">
      <c r="B20" s="4" t="s">
        <v>28</v>
      </c>
    </row>
    <row r="21" spans="2:21" x14ac:dyDescent="0.25">
      <c r="B21" s="4" t="s">
        <v>30</v>
      </c>
    </row>
    <row r="22" spans="2:21" x14ac:dyDescent="0.25">
      <c r="B22" s="4" t="s">
        <v>31</v>
      </c>
    </row>
    <row r="23" spans="2:21" x14ac:dyDescent="0.25">
      <c r="B23" s="4" t="s">
        <v>42</v>
      </c>
    </row>
    <row r="24" spans="2:21" x14ac:dyDescent="0.25">
      <c r="B24" s="4"/>
    </row>
    <row r="27" spans="2:21" x14ac:dyDescent="0.25">
      <c r="B27" s="8" t="s">
        <v>38</v>
      </c>
    </row>
    <row r="28" spans="2:21" ht="15" customHeight="1" x14ac:dyDescent="0.25">
      <c r="B28" s="12" t="s">
        <v>48</v>
      </c>
      <c r="C28" s="12"/>
      <c r="D28" s="12"/>
      <c r="E28" s="12"/>
      <c r="F28" s="12"/>
      <c r="G28" s="12"/>
      <c r="H28" s="12"/>
      <c r="I28" s="12"/>
      <c r="J28" s="12"/>
      <c r="K28" s="12"/>
      <c r="L28" s="12"/>
      <c r="M28" s="12"/>
      <c r="N28" s="12"/>
      <c r="O28" s="12"/>
      <c r="P28" s="12"/>
      <c r="Q28" s="12"/>
      <c r="R28" s="12"/>
      <c r="S28" s="11"/>
      <c r="T28" s="11"/>
      <c r="U28" s="11"/>
    </row>
    <row r="29" spans="2:21" x14ac:dyDescent="0.25">
      <c r="B29" s="12"/>
      <c r="C29" s="12"/>
      <c r="D29" s="12"/>
      <c r="E29" s="12"/>
      <c r="F29" s="12"/>
      <c r="G29" s="12"/>
      <c r="H29" s="12"/>
      <c r="I29" s="12"/>
      <c r="J29" s="12"/>
      <c r="K29" s="12"/>
      <c r="L29" s="12"/>
      <c r="M29" s="12"/>
      <c r="N29" s="12"/>
      <c r="O29" s="12"/>
      <c r="P29" s="12"/>
      <c r="Q29" s="12"/>
      <c r="R29" s="12"/>
      <c r="S29" s="11"/>
      <c r="T29" s="11"/>
      <c r="U29" s="11"/>
    </row>
    <row r="31" spans="2:21" x14ac:dyDescent="0.25">
      <c r="B31" s="8" t="s">
        <v>43</v>
      </c>
    </row>
    <row r="32" spans="2:21" ht="15" customHeight="1" x14ac:dyDescent="0.25">
      <c r="B32" s="12" t="s">
        <v>44</v>
      </c>
      <c r="C32" s="12"/>
      <c r="D32" s="12"/>
      <c r="E32" s="12"/>
      <c r="F32" s="12"/>
      <c r="G32" s="12"/>
      <c r="H32" s="12"/>
      <c r="I32" s="12"/>
      <c r="J32" s="12"/>
      <c r="K32" s="12"/>
      <c r="L32" s="12"/>
      <c r="M32" s="12"/>
      <c r="N32" s="12"/>
      <c r="O32" s="12"/>
      <c r="P32" s="12"/>
      <c r="Q32" s="12"/>
      <c r="R32" s="12"/>
    </row>
    <row r="33" spans="2:18" x14ac:dyDescent="0.25">
      <c r="B33" s="11"/>
      <c r="C33" s="11"/>
      <c r="D33" s="11"/>
      <c r="E33" s="11"/>
      <c r="F33" s="11"/>
      <c r="G33" s="11"/>
      <c r="H33" s="11"/>
      <c r="I33" s="11"/>
      <c r="J33" s="11"/>
      <c r="K33" s="11"/>
      <c r="L33" s="11"/>
      <c r="M33" s="11"/>
      <c r="N33" s="11"/>
      <c r="O33" s="11"/>
      <c r="P33" s="11"/>
      <c r="Q33" s="11"/>
      <c r="R33" s="11"/>
    </row>
  </sheetData>
  <mergeCells count="5">
    <mergeCell ref="G2:H2"/>
    <mergeCell ref="B28:R29"/>
    <mergeCell ref="B32:R32"/>
    <mergeCell ref="J2:K2"/>
    <mergeCell ref="M2:N2"/>
  </mergeCells>
  <pageMargins left="0.7" right="0.7" top="0.75" bottom="0.75" header="0.3" footer="0.3"/>
  <pageSetup orientation="portrait" horizontalDpi="4294967293" vertic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2019-10-24T08:25:56Z</dcterms:modified>
</cp:coreProperties>
</file>