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i\Desktop\Work - current\Analysis\FY 17\"/>
    </mc:Choice>
  </mc:AlternateContent>
  <bookViews>
    <workbookView xWindow="0" yWindow="0" windowWidth="20490" windowHeight="7800" activeTab="2"/>
  </bookViews>
  <sheets>
    <sheet name="31032016" sheetId="1" r:id="rId1"/>
    <sheet name="30062016" sheetId="2" r:id="rId2"/>
    <sheet name="30092016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3" l="1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G53" i="3"/>
  <c r="G49" i="3"/>
  <c r="G43" i="3"/>
  <c r="G39" i="3"/>
  <c r="G35" i="3"/>
  <c r="G31" i="3"/>
  <c r="G27" i="3"/>
  <c r="G23" i="3"/>
  <c r="G19" i="3"/>
  <c r="G15" i="3"/>
  <c r="G11" i="3"/>
  <c r="G7" i="3"/>
  <c r="G60" i="3"/>
  <c r="F56" i="3"/>
  <c r="H55" i="3"/>
  <c r="G55" i="3"/>
  <c r="H54" i="3"/>
  <c r="G54" i="3"/>
  <c r="H53" i="3"/>
  <c r="H52" i="3"/>
  <c r="G52" i="3"/>
  <c r="H51" i="3"/>
  <c r="G51" i="3"/>
  <c r="H50" i="3"/>
  <c r="G50" i="3"/>
  <c r="H49" i="3"/>
  <c r="H48" i="3"/>
  <c r="G48" i="3"/>
  <c r="H47" i="3"/>
  <c r="G47" i="3"/>
  <c r="H46" i="3"/>
  <c r="G46" i="3"/>
  <c r="H45" i="3"/>
  <c r="G45" i="3"/>
  <c r="H44" i="3"/>
  <c r="G44" i="3"/>
  <c r="H43" i="3"/>
  <c r="H42" i="3"/>
  <c r="G42" i="3"/>
  <c r="H41" i="3"/>
  <c r="G41" i="3"/>
  <c r="H40" i="3"/>
  <c r="G40" i="3"/>
  <c r="H39" i="3"/>
  <c r="H38" i="3"/>
  <c r="G38" i="3"/>
  <c r="H37" i="3"/>
  <c r="G37" i="3"/>
  <c r="H36" i="3"/>
  <c r="G36" i="3"/>
  <c r="H35" i="3"/>
  <c r="H34" i="3"/>
  <c r="G34" i="3"/>
  <c r="H33" i="3"/>
  <c r="G33" i="3"/>
  <c r="H32" i="3"/>
  <c r="G32" i="3"/>
  <c r="H31" i="3"/>
  <c r="H30" i="3"/>
  <c r="G30" i="3"/>
  <c r="H29" i="3"/>
  <c r="G29" i="3"/>
  <c r="H28" i="3"/>
  <c r="G28" i="3"/>
  <c r="H27" i="3"/>
  <c r="H26" i="3"/>
  <c r="G26" i="3"/>
  <c r="H25" i="3"/>
  <c r="G25" i="3"/>
  <c r="H24" i="3"/>
  <c r="G24" i="3"/>
  <c r="H23" i="3"/>
  <c r="H22" i="3"/>
  <c r="G22" i="3"/>
  <c r="H21" i="3"/>
  <c r="G21" i="3"/>
  <c r="H20" i="3"/>
  <c r="G20" i="3"/>
  <c r="H19" i="3"/>
  <c r="H18" i="3"/>
  <c r="G18" i="3"/>
  <c r="H17" i="3"/>
  <c r="G17" i="3"/>
  <c r="H16" i="3"/>
  <c r="G16" i="3"/>
  <c r="H15" i="3"/>
  <c r="H14" i="3"/>
  <c r="G14" i="3"/>
  <c r="H13" i="3"/>
  <c r="G13" i="3"/>
  <c r="H12" i="3"/>
  <c r="G12" i="3"/>
  <c r="H11" i="3"/>
  <c r="H10" i="3"/>
  <c r="G10" i="3"/>
  <c r="H9" i="3"/>
  <c r="G9" i="3"/>
  <c r="H8" i="3"/>
  <c r="G8" i="3"/>
  <c r="H7" i="3"/>
  <c r="H6" i="3"/>
  <c r="G6" i="3"/>
  <c r="H5" i="3"/>
  <c r="G5" i="3"/>
  <c r="H56" i="3" l="1"/>
  <c r="G56" i="3"/>
  <c r="H58" i="3" s="1"/>
  <c r="H60" i="3" s="1"/>
  <c r="H59" i="2"/>
  <c r="G60" i="2"/>
  <c r="G19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F56" i="2"/>
  <c r="C1" i="3" l="1"/>
  <c r="H56" i="2"/>
  <c r="G56" i="2"/>
  <c r="F56" i="1"/>
  <c r="C1" i="2" l="1"/>
  <c r="H58" i="2"/>
  <c r="H60" i="2" s="1"/>
</calcChain>
</file>

<file path=xl/comments1.xml><?xml version="1.0" encoding="utf-8"?>
<comments xmlns="http://schemas.openxmlformats.org/spreadsheetml/2006/main">
  <authors>
    <author>Kimi</author>
  </authors>
  <commentList>
    <comment ref="C47" authorId="0" shapeId="0">
      <text>
        <r>
          <rPr>
            <b/>
            <sz val="9"/>
            <color rgb="FF000000"/>
            <rFont val="Tahoma"/>
            <charset val="1"/>
          </rPr>
          <t>Kimi:</t>
        </r>
        <r>
          <rPr>
            <sz val="9"/>
            <color rgb="FF000000"/>
            <rFont val="Tahoma"/>
            <charset val="1"/>
          </rPr>
          <t xml:space="preserve">
Modified to split between ordinary and A class shares</t>
        </r>
      </text>
    </comment>
  </commentList>
</comments>
</file>

<file path=xl/comments2.xml><?xml version="1.0" encoding="utf-8"?>
<comments xmlns="http://schemas.openxmlformats.org/spreadsheetml/2006/main">
  <authors>
    <author>Kimi</author>
  </authors>
  <commentList>
    <comment ref="C47" authorId="0" shapeId="0">
      <text>
        <r>
          <rPr>
            <b/>
            <sz val="9"/>
            <color rgb="FF000000"/>
            <rFont val="Tahoma"/>
            <charset val="1"/>
          </rPr>
          <t>Kimi:</t>
        </r>
        <r>
          <rPr>
            <sz val="9"/>
            <color rgb="FF000000"/>
            <rFont val="Tahoma"/>
            <charset val="1"/>
          </rPr>
          <t xml:space="preserve">
Modified to split between ordinary and A class shares</t>
        </r>
      </text>
    </comment>
  </commentList>
</comments>
</file>

<file path=xl/sharedStrings.xml><?xml version="1.0" encoding="utf-8"?>
<sst xmlns="http://schemas.openxmlformats.org/spreadsheetml/2006/main" count="218" uniqueCount="91">
  <si>
    <t>Weighted PAT</t>
  </si>
  <si>
    <t>Weighted Mcap</t>
  </si>
  <si>
    <t>A C C Ltd.</t>
  </si>
  <si>
    <t>Tata Motors share</t>
  </si>
  <si>
    <t>Adani Ports &amp; Special Economic Zone Ltd.</t>
  </si>
  <si>
    <t>Tata Motors DVR</t>
  </si>
  <si>
    <t>Ambuja Cements Ltd.</t>
  </si>
  <si>
    <t>Asian Paints Ltd.</t>
  </si>
  <si>
    <t>Aurobindo Pharma Ltd.</t>
  </si>
  <si>
    <t>Axis Bank Ltd.</t>
  </si>
  <si>
    <t>Bajaj Auto Ltd.</t>
  </si>
  <si>
    <t>Bank Of Baroda</t>
  </si>
  <si>
    <t>Bharat Heavy Electricals Ltd.</t>
  </si>
  <si>
    <t>Bharat Petroleum Corpn. Ltd.</t>
  </si>
  <si>
    <t>Bharti Airtel Ltd.</t>
  </si>
  <si>
    <t>Bharti Infratel Ltd.</t>
  </si>
  <si>
    <t>Bosch Ltd.</t>
  </si>
  <si>
    <t>Cipla Ltd.</t>
  </si>
  <si>
    <t>Coal India Ltd.</t>
  </si>
  <si>
    <t>Dr. Reddy'S Laboratories Ltd.</t>
  </si>
  <si>
    <t>Eicher Motors Ltd.</t>
  </si>
  <si>
    <t>G A I L (India) Ltd.</t>
  </si>
  <si>
    <t>Grasim Industries Ltd.</t>
  </si>
  <si>
    <t>H C L Technologies Ltd.</t>
  </si>
  <si>
    <t>H D F C Bank Ltd.</t>
  </si>
  <si>
    <t>Hero Motocorp Ltd.</t>
  </si>
  <si>
    <t>Hindalco Industries Ltd.</t>
  </si>
  <si>
    <t>Hindustan Unilever Ltd.</t>
  </si>
  <si>
    <t>Housing Development Finance Corpn. Ltd.</t>
  </si>
  <si>
    <t>I C I C I Bank Ltd.</t>
  </si>
  <si>
    <t>I T C Ltd.</t>
  </si>
  <si>
    <t>Idea Cellular Ltd.</t>
  </si>
  <si>
    <t>Indusind Bank Ltd.</t>
  </si>
  <si>
    <t>Infosys Ltd.</t>
  </si>
  <si>
    <t>Kotak Mahindra Bank Ltd.</t>
  </si>
  <si>
    <t>Larsen &amp; Toubro Ltd.</t>
  </si>
  <si>
    <t>Lupin Ltd.</t>
  </si>
  <si>
    <t>Mahindra &amp; Mahindra Ltd.</t>
  </si>
  <si>
    <t>Maruti Suzuki India Ltd.</t>
  </si>
  <si>
    <t>N T P C Ltd.</t>
  </si>
  <si>
    <t>Oil &amp; Natural Gas Corpn. Ltd.</t>
  </si>
  <si>
    <t>Power Grid Corpn. Of India Ltd.</t>
  </si>
  <si>
    <t>Reliance Industries Ltd.</t>
  </si>
  <si>
    <t>State Bank Of India</t>
  </si>
  <si>
    <t>Sun Pharmaceutical Inds. Ltd.</t>
  </si>
  <si>
    <t>Tata Consultancy Services Ltd.</t>
  </si>
  <si>
    <t>Tata Motors Ltd. DVR</t>
  </si>
  <si>
    <t>Tata Motors Ltd.</t>
  </si>
  <si>
    <t>Tata Power Co. Ltd.</t>
  </si>
  <si>
    <t>Tata Steel Ltd.</t>
  </si>
  <si>
    <t>Tech Mahindra Ltd.</t>
  </si>
  <si>
    <t>Ultratech Cement Ltd.</t>
  </si>
  <si>
    <t>Wipro Ltd.</t>
  </si>
  <si>
    <t>Yes Bank Ltd.</t>
  </si>
  <si>
    <t>Zee Entertainment Enterprises Ltd.</t>
  </si>
  <si>
    <t>FY 16 PAT (Consolidated)</t>
  </si>
  <si>
    <t>Shares outstanding</t>
  </si>
  <si>
    <t>Ratio</t>
  </si>
  <si>
    <t>Unweighted PE (stock wise)</t>
  </si>
  <si>
    <t>Weights as on April 2016</t>
  </si>
  <si>
    <t>Stocks</t>
  </si>
  <si>
    <t>Market Capitalisation,
May 31, 2016</t>
  </si>
  <si>
    <t>Weighted trailing PE, as on May 31, 2016</t>
  </si>
  <si>
    <r>
      <t xml:space="preserve">All figures in </t>
    </r>
    <r>
      <rPr>
        <sz val="10"/>
        <color theme="1"/>
        <rFont val="Cambria"/>
        <family val="1"/>
      </rPr>
      <t>₹</t>
    </r>
    <r>
      <rPr>
        <sz val="10"/>
        <color theme="1"/>
        <rFont val="Cambria"/>
        <family val="2"/>
      </rPr>
      <t xml:space="preserve"> million except PE</t>
    </r>
  </si>
  <si>
    <t>Stock wise PE ratio of Nifty constituents</t>
  </si>
  <si>
    <t>Notes</t>
  </si>
  <si>
    <t>1. Weights are sourced from Nifty</t>
  </si>
  <si>
    <t>2. Reported PAT figures as per Prowess (except for 2 firms, which have been taken from BSE filings)</t>
  </si>
  <si>
    <t>3. Market Cap based on closing prices at NSE sources from Prowess</t>
  </si>
  <si>
    <t>PAT for 12 months ended 30 June 2016</t>
  </si>
  <si>
    <t>Market Capitalisation,Sept 12, 2016</t>
  </si>
  <si>
    <t>Weights as on August 2016</t>
  </si>
  <si>
    <t>2. Reported PAT figures as per Prowess (except for CoalIndia, which have been taken from BSE filings)</t>
  </si>
  <si>
    <t>3. Market Cap based on closing prices at NSE sourced from Prowess</t>
  </si>
  <si>
    <t>Total</t>
  </si>
  <si>
    <t>Nifty</t>
  </si>
  <si>
    <t>Net profits</t>
  </si>
  <si>
    <t>Tata Motors ordinary shares outstanding share</t>
  </si>
  <si>
    <t>Tata Motors Class A (or DVR) shares outstanding</t>
  </si>
  <si>
    <t>%age change</t>
  </si>
  <si>
    <r>
      <t xml:space="preserve">All figures in </t>
    </r>
    <r>
      <rPr>
        <sz val="10"/>
        <color theme="1"/>
        <rFont val="Cambria"/>
        <family val="1"/>
      </rPr>
      <t>₹</t>
    </r>
    <r>
      <rPr>
        <sz val="10"/>
        <color theme="1"/>
        <rFont val="Cambria"/>
        <family val="2"/>
      </rPr>
      <t xml:space="preserve"> million except PE ratio</t>
    </r>
  </si>
  <si>
    <t>Nifty trailing PE as on Sept 12, 2016</t>
  </si>
  <si>
    <t>PAT for 12 months ended 30 September 2016</t>
  </si>
  <si>
    <t>Market Capitalisation, December 13, 2016</t>
  </si>
  <si>
    <t>Weights as on November 2016</t>
  </si>
  <si>
    <t>3. Market Cap based on average of closing prices at BSE and NSE sourced from Prowess, except Tata Motors DVR, sourced from BSE</t>
  </si>
  <si>
    <t>Nifty trailing PE as on December 13, 2016</t>
  </si>
  <si>
    <t>2. Reported PAT figures as per Prowess till June 2016 (except for CoalIndia, which have been taken from BSE filings)</t>
  </si>
  <si>
    <t>4. Results till June 2016 are not adjusted for Minority Interest, but the impact is non-material</t>
  </si>
  <si>
    <t>5. Mahindra and Mahindra gives out "Combined Results"and not "Consolidated Results" as per SEBI. We have taken these combined results</t>
  </si>
  <si>
    <t>6. For Dec 2015 quarter, HCL Technologies gave only US GAAP Consolidated Results. These have been used converting them at the exchange rate close of Dec 31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</si>
</sst>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(* #,##0_);_(* \(#,##0\);_(* &quot;-&quot;??_);_(@_)"/>
    <numFmt numFmtId="168" formatCode="0.0%"/>
  </numFmts>
  <fonts count="8" x14ac:knownFonts="1">
    <font>
      <sz val="10"/>
      <color theme="1"/>
      <name val="Cambria"/>
      <family val="2"/>
    </font>
    <font>
      <sz val="10"/>
      <color theme="1"/>
      <name val="Cambria"/>
      <family val="2"/>
    </font>
    <font>
      <sz val="10"/>
      <color rgb="FFFF0000"/>
      <name val="Cambria"/>
      <family val="2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u/>
      <sz val="10"/>
      <color theme="1"/>
      <name val="Cambria"/>
      <family val="2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165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0" borderId="0" xfId="0" applyFont="1"/>
    <xf numFmtId="3" fontId="0" fillId="0" borderId="0" xfId="1" applyNumberFormat="1" applyFont="1" applyAlignment="1">
      <alignment horizontal="center"/>
    </xf>
    <xf numFmtId="3" fontId="0" fillId="0" borderId="2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2" borderId="0" xfId="1" applyNumberFormat="1" applyFont="1" applyFill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0" borderId="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Fill="1" applyBorder="1"/>
    <xf numFmtId="164" fontId="0" fillId="0" borderId="0" xfId="1" applyFont="1" applyFill="1" applyBorder="1" applyAlignment="1">
      <alignment horizontal="center"/>
    </xf>
    <xf numFmtId="164" fontId="0" fillId="3" borderId="0" xfId="1" applyFont="1" applyFill="1" applyBorder="1" applyAlignment="1">
      <alignment horizontal="center"/>
    </xf>
    <xf numFmtId="40" fontId="0" fillId="0" borderId="0" xfId="1" applyNumberFormat="1" applyFont="1" applyFill="1" applyBorder="1"/>
    <xf numFmtId="40" fontId="0" fillId="2" borderId="0" xfId="1" applyNumberFormat="1" applyFont="1" applyFill="1" applyBorder="1"/>
    <xf numFmtId="15" fontId="0" fillId="0" borderId="0" xfId="0" applyNumberFormat="1"/>
    <xf numFmtId="38" fontId="0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164" fontId="0" fillId="0" borderId="2" xfId="1" applyFont="1" applyFill="1" applyBorder="1" applyAlignment="1">
      <alignment horizontal="center"/>
    </xf>
    <xf numFmtId="164" fontId="0" fillId="0" borderId="2" xfId="1" applyFont="1" applyFill="1" applyBorder="1"/>
    <xf numFmtId="40" fontId="0" fillId="0" borderId="2" xfId="1" applyNumberFormat="1" applyFont="1" applyFill="1" applyBorder="1"/>
    <xf numFmtId="38" fontId="0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7" fontId="0" fillId="0" borderId="0" xfId="1" applyNumberFormat="1" applyFont="1" applyFill="1" applyBorder="1"/>
    <xf numFmtId="3" fontId="0" fillId="0" borderId="0" xfId="0" applyNumberFormat="1" applyAlignment="1">
      <alignment horizontal="center"/>
    </xf>
    <xf numFmtId="168" fontId="0" fillId="0" borderId="0" xfId="2" applyNumberFormat="1" applyFont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2" fontId="3" fillId="4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2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showGridLines="0" workbookViewId="0">
      <selection activeCell="G56" sqref="G56"/>
    </sheetView>
  </sheetViews>
  <sheetFormatPr defaultRowHeight="12.75" x14ac:dyDescent="0.2"/>
  <cols>
    <col min="2" max="2" width="36.5703125" customWidth="1"/>
    <col min="3" max="3" width="22" bestFit="1" customWidth="1"/>
    <col min="4" max="4" width="19.140625" bestFit="1" customWidth="1"/>
    <col min="5" max="5" width="14.5703125" style="2" bestFit="1" customWidth="1"/>
    <col min="6" max="6" width="12.140625" customWidth="1"/>
    <col min="7" max="7" width="14.85546875" bestFit="1" customWidth="1"/>
    <col min="8" max="8" width="16.85546875" bestFit="1" customWidth="1"/>
    <col min="9" max="9" width="20.140625" customWidth="1"/>
    <col min="12" max="12" width="11" bestFit="1" customWidth="1"/>
  </cols>
  <sheetData>
    <row r="1" spans="2:13" x14ac:dyDescent="0.2">
      <c r="B1" s="6" t="s">
        <v>62</v>
      </c>
      <c r="C1" s="5">
        <v>19.812284885295323</v>
      </c>
    </row>
    <row r="2" spans="2:13" x14ac:dyDescent="0.2">
      <c r="B2" s="6"/>
      <c r="C2" s="38" t="s">
        <v>64</v>
      </c>
      <c r="D2" s="38"/>
      <c r="E2" s="38"/>
      <c r="F2" s="38"/>
      <c r="G2" s="38"/>
      <c r="H2" s="38"/>
    </row>
    <row r="3" spans="2:13" x14ac:dyDescent="0.2">
      <c r="C3" s="37" t="s">
        <v>63</v>
      </c>
      <c r="D3" s="37"/>
      <c r="E3" s="37"/>
      <c r="F3" s="37"/>
      <c r="G3" s="37"/>
      <c r="H3" s="37"/>
    </row>
    <row r="4" spans="2:13" ht="39" thickBot="1" x14ac:dyDescent="0.25">
      <c r="B4" s="3" t="s">
        <v>60</v>
      </c>
      <c r="C4" s="3" t="s">
        <v>55</v>
      </c>
      <c r="D4" s="3" t="s">
        <v>61</v>
      </c>
      <c r="E4" s="4" t="s">
        <v>58</v>
      </c>
      <c r="F4" s="3" t="s">
        <v>59</v>
      </c>
      <c r="G4" s="3" t="s">
        <v>0</v>
      </c>
      <c r="H4" s="3" t="s">
        <v>1</v>
      </c>
      <c r="L4" t="s">
        <v>56</v>
      </c>
      <c r="M4" t="s">
        <v>57</v>
      </c>
    </row>
    <row r="5" spans="2:13" ht="13.5" thickTop="1" x14ac:dyDescent="0.2">
      <c r="B5" t="s">
        <v>2</v>
      </c>
      <c r="C5" s="10">
        <v>5780.1</v>
      </c>
      <c r="D5" s="10">
        <v>287136.11</v>
      </c>
      <c r="E5" s="12">
        <v>49.676668223733145</v>
      </c>
      <c r="F5" s="15">
        <v>0.47</v>
      </c>
      <c r="G5" s="10">
        <v>2716.6469999999999</v>
      </c>
      <c r="H5" s="10">
        <v>134953.97169999999</v>
      </c>
      <c r="K5" t="s">
        <v>3</v>
      </c>
      <c r="L5">
        <v>2736713122</v>
      </c>
      <c r="M5">
        <v>0.85025944332229897</v>
      </c>
    </row>
    <row r="6" spans="2:13" x14ac:dyDescent="0.2">
      <c r="B6" t="s">
        <v>4</v>
      </c>
      <c r="C6" s="10">
        <v>28673.599999999999</v>
      </c>
      <c r="D6" s="10">
        <v>397933.38</v>
      </c>
      <c r="E6" s="12">
        <v>13.878040427431506</v>
      </c>
      <c r="F6" s="15">
        <v>0.76</v>
      </c>
      <c r="G6" s="10">
        <v>21791.935999999998</v>
      </c>
      <c r="H6" s="10">
        <v>302429.3688</v>
      </c>
      <c r="K6" t="s">
        <v>5</v>
      </c>
      <c r="L6">
        <v>481966945</v>
      </c>
      <c r="M6">
        <v>0.14974055667770103</v>
      </c>
    </row>
    <row r="7" spans="2:13" x14ac:dyDescent="0.2">
      <c r="B7" t="s">
        <v>6</v>
      </c>
      <c r="C7" s="10">
        <v>7936.4</v>
      </c>
      <c r="D7" s="10">
        <v>354453.37</v>
      </c>
      <c r="E7" s="12">
        <v>44.661732019555465</v>
      </c>
      <c r="F7" s="15">
        <v>0.6</v>
      </c>
      <c r="G7" s="10">
        <v>4761.8399999999992</v>
      </c>
      <c r="H7" s="10">
        <v>212672.022</v>
      </c>
    </row>
    <row r="8" spans="2:13" x14ac:dyDescent="0.2">
      <c r="B8" t="s">
        <v>7</v>
      </c>
      <c r="C8" s="10">
        <v>17262.099999999999</v>
      </c>
      <c r="D8" s="10">
        <v>944665.94</v>
      </c>
      <c r="E8" s="12">
        <v>54.72485618783346</v>
      </c>
      <c r="F8" s="15">
        <v>1.36</v>
      </c>
      <c r="G8" s="10">
        <v>23476.455999999998</v>
      </c>
      <c r="H8" s="10">
        <v>1284745.6784000001</v>
      </c>
    </row>
    <row r="9" spans="2:13" x14ac:dyDescent="0.2">
      <c r="B9" t="s">
        <v>8</v>
      </c>
      <c r="C9" s="10">
        <v>19820</v>
      </c>
      <c r="D9" s="10">
        <v>459533.68</v>
      </c>
      <c r="E9" s="12">
        <v>23.185352169525732</v>
      </c>
      <c r="F9" s="15">
        <v>0.71</v>
      </c>
      <c r="G9" s="10">
        <v>14072.199999999999</v>
      </c>
      <c r="H9" s="10">
        <v>326268.91279999999</v>
      </c>
    </row>
    <row r="10" spans="2:13" x14ac:dyDescent="0.2">
      <c r="B10" t="s">
        <v>9</v>
      </c>
      <c r="C10" s="10">
        <v>82236.600000000006</v>
      </c>
      <c r="D10" s="10">
        <v>1229352.6000000001</v>
      </c>
      <c r="E10" s="12">
        <v>14.948971625772467</v>
      </c>
      <c r="F10" s="15">
        <v>2.75</v>
      </c>
      <c r="G10" s="10">
        <v>226150.65000000002</v>
      </c>
      <c r="H10" s="10">
        <v>3380719.6500000004</v>
      </c>
    </row>
    <row r="11" spans="2:13" x14ac:dyDescent="0.2">
      <c r="B11" t="s">
        <v>10</v>
      </c>
      <c r="C11" s="10">
        <v>36524.1</v>
      </c>
      <c r="D11" s="10">
        <v>757664.14</v>
      </c>
      <c r="E11" s="12">
        <v>20.744224772136754</v>
      </c>
      <c r="F11" s="15">
        <v>1.21</v>
      </c>
      <c r="G11" s="10">
        <v>44194.161</v>
      </c>
      <c r="H11" s="10">
        <v>916773.60939999996</v>
      </c>
    </row>
    <row r="12" spans="2:13" x14ac:dyDescent="0.2">
      <c r="B12" t="s">
        <v>11</v>
      </c>
      <c r="C12" s="10">
        <v>-53955.5</v>
      </c>
      <c r="D12" s="10">
        <v>329033.99</v>
      </c>
      <c r="E12" s="13">
        <v>-6.098247444653464</v>
      </c>
      <c r="F12" s="15">
        <v>0.52</v>
      </c>
      <c r="G12" s="10">
        <v>-28056.86</v>
      </c>
      <c r="H12" s="10">
        <v>171097.67480000001</v>
      </c>
    </row>
    <row r="13" spans="2:13" x14ac:dyDescent="0.2">
      <c r="B13" t="s">
        <v>12</v>
      </c>
      <c r="C13" s="10">
        <v>-9134.2000000000007</v>
      </c>
      <c r="D13" s="10">
        <v>294935.8</v>
      </c>
      <c r="E13" s="13">
        <v>-32.289176939414503</v>
      </c>
      <c r="F13" s="15">
        <v>0.4</v>
      </c>
      <c r="G13" s="10">
        <v>-3653.6800000000003</v>
      </c>
      <c r="H13" s="10">
        <v>117974.32</v>
      </c>
    </row>
    <row r="14" spans="2:13" x14ac:dyDescent="0.2">
      <c r="B14" t="s">
        <v>13</v>
      </c>
      <c r="C14" s="10">
        <v>74318.8</v>
      </c>
      <c r="D14" s="10">
        <v>708984.11</v>
      </c>
      <c r="E14" s="12">
        <v>9.5397679994833062</v>
      </c>
      <c r="F14" s="15">
        <v>0.89</v>
      </c>
      <c r="G14" s="10">
        <v>66143.732000000004</v>
      </c>
      <c r="H14" s="10">
        <v>630995.85789999994</v>
      </c>
    </row>
    <row r="15" spans="2:13" x14ac:dyDescent="0.2">
      <c r="B15" t="s">
        <v>14</v>
      </c>
      <c r="C15" s="10">
        <v>54842</v>
      </c>
      <c r="D15" s="10">
        <v>1404686.4</v>
      </c>
      <c r="E15" s="12">
        <v>25.613332847087996</v>
      </c>
      <c r="F15" s="15">
        <v>1.72</v>
      </c>
      <c r="G15" s="10">
        <v>94328.24</v>
      </c>
      <c r="H15" s="10">
        <v>2416060.608</v>
      </c>
    </row>
    <row r="16" spans="2:13" x14ac:dyDescent="0.2">
      <c r="B16" t="s">
        <v>15</v>
      </c>
      <c r="C16" s="10">
        <v>23820</v>
      </c>
      <c r="D16" s="10">
        <v>710396.65</v>
      </c>
      <c r="E16" s="12">
        <v>29.823536943744752</v>
      </c>
      <c r="F16" s="15">
        <v>0.69</v>
      </c>
      <c r="G16" s="10">
        <v>16435.8</v>
      </c>
      <c r="H16" s="10">
        <v>490173.68849999999</v>
      </c>
    </row>
    <row r="17" spans="2:8" x14ac:dyDescent="0.2">
      <c r="B17" t="s">
        <v>16</v>
      </c>
      <c r="C17" s="10">
        <v>12459.199999999999</v>
      </c>
      <c r="D17" s="10">
        <v>701688.49</v>
      </c>
      <c r="E17" s="12">
        <v>56.318904102992171</v>
      </c>
      <c r="F17" s="15">
        <v>0.62</v>
      </c>
      <c r="G17" s="10">
        <v>7724.7039999999988</v>
      </c>
      <c r="H17" s="10">
        <v>435046.86379999999</v>
      </c>
    </row>
    <row r="18" spans="2:8" x14ac:dyDescent="0.2">
      <c r="B18" t="s">
        <v>17</v>
      </c>
      <c r="C18" s="10">
        <v>15059.2</v>
      </c>
      <c r="D18" s="10">
        <v>379806.7</v>
      </c>
      <c r="E18" s="12">
        <v>25.220908149171269</v>
      </c>
      <c r="F18" s="15">
        <v>0.95</v>
      </c>
      <c r="G18" s="10">
        <v>14306.24</v>
      </c>
      <c r="H18" s="10">
        <v>360816.36499999999</v>
      </c>
    </row>
    <row r="19" spans="2:8" x14ac:dyDescent="0.2">
      <c r="B19" t="s">
        <v>18</v>
      </c>
      <c r="C19" s="10">
        <v>142753.29999999999</v>
      </c>
      <c r="D19" s="10">
        <v>1840588.59</v>
      </c>
      <c r="E19" s="12">
        <v>12.893492409632563</v>
      </c>
      <c r="F19" s="15">
        <v>1.27</v>
      </c>
      <c r="G19" s="10">
        <v>181296.69099999999</v>
      </c>
      <c r="H19" s="10">
        <v>2337547.5093</v>
      </c>
    </row>
    <row r="20" spans="2:8" x14ac:dyDescent="0.2">
      <c r="B20" t="s">
        <v>19</v>
      </c>
      <c r="C20" s="10">
        <v>20012.5</v>
      </c>
      <c r="D20" s="10">
        <v>543061.22</v>
      </c>
      <c r="E20" s="12">
        <v>27.136100936914428</v>
      </c>
      <c r="F20" s="15">
        <v>1.36</v>
      </c>
      <c r="G20" s="10">
        <v>27217.000000000004</v>
      </c>
      <c r="H20" s="10">
        <v>738563.25919999997</v>
      </c>
    </row>
    <row r="21" spans="2:8" x14ac:dyDescent="0.2">
      <c r="B21" t="s">
        <v>20</v>
      </c>
      <c r="C21" s="10">
        <v>10825.9</v>
      </c>
      <c r="D21" s="10">
        <v>502130.83</v>
      </c>
      <c r="E21" s="12">
        <v>46.382363591017842</v>
      </c>
      <c r="F21" s="15">
        <v>0.85</v>
      </c>
      <c r="G21" s="10">
        <v>9202.0149999999994</v>
      </c>
      <c r="H21" s="10">
        <v>426811.20549999998</v>
      </c>
    </row>
    <row r="22" spans="2:8" x14ac:dyDescent="0.2">
      <c r="B22" t="s">
        <v>21</v>
      </c>
      <c r="C22" s="10">
        <v>22989.1</v>
      </c>
      <c r="D22" s="10">
        <v>469907.45</v>
      </c>
      <c r="E22" s="12">
        <v>20.440445689478928</v>
      </c>
      <c r="F22" s="15">
        <v>0.59</v>
      </c>
      <c r="G22" s="10">
        <v>13563.568999999998</v>
      </c>
      <c r="H22" s="10">
        <v>277245.39549999998</v>
      </c>
    </row>
    <row r="23" spans="2:8" x14ac:dyDescent="0.2">
      <c r="B23" t="s">
        <v>22</v>
      </c>
      <c r="C23" s="10">
        <v>23188.5</v>
      </c>
      <c r="D23" s="10">
        <v>406710.52</v>
      </c>
      <c r="E23" s="12">
        <v>17.539319921512821</v>
      </c>
      <c r="F23" s="15">
        <v>0.92</v>
      </c>
      <c r="G23" s="10">
        <v>21333.420000000002</v>
      </c>
      <c r="H23" s="10">
        <v>374173.67840000003</v>
      </c>
    </row>
    <row r="24" spans="2:8" x14ac:dyDescent="0.2">
      <c r="B24" t="s">
        <v>23</v>
      </c>
      <c r="C24" s="10">
        <v>61688.5</v>
      </c>
      <c r="D24" s="10">
        <v>1043677.55</v>
      </c>
      <c r="E24" s="12">
        <v>16.91851074349352</v>
      </c>
      <c r="F24" s="15">
        <v>1.48</v>
      </c>
      <c r="G24" s="10">
        <v>91298.98</v>
      </c>
      <c r="H24" s="10">
        <v>1544642.774</v>
      </c>
    </row>
    <row r="25" spans="2:8" x14ac:dyDescent="0.2">
      <c r="B25" t="s">
        <v>24</v>
      </c>
      <c r="C25" s="10">
        <v>122962.3</v>
      </c>
      <c r="D25" s="10">
        <v>2992265.06</v>
      </c>
      <c r="E25" s="12">
        <v>24.334816931693698</v>
      </c>
      <c r="F25" s="15">
        <v>7.79</v>
      </c>
      <c r="G25" s="10">
        <v>957876.31700000004</v>
      </c>
      <c r="H25" s="10">
        <v>23309744.817400001</v>
      </c>
    </row>
    <row r="26" spans="2:8" x14ac:dyDescent="0.2">
      <c r="B26" t="s">
        <v>25</v>
      </c>
      <c r="C26" s="10">
        <v>31323.699999999997</v>
      </c>
      <c r="D26" s="10">
        <v>618819.61</v>
      </c>
      <c r="E26" s="12">
        <v>19.755635828462157</v>
      </c>
      <c r="F26" s="15">
        <v>1.27</v>
      </c>
      <c r="G26" s="10">
        <v>39781.098999999995</v>
      </c>
      <c r="H26" s="10">
        <v>785900.90469999996</v>
      </c>
    </row>
    <row r="27" spans="2:8" x14ac:dyDescent="0.2">
      <c r="B27" t="s">
        <v>26</v>
      </c>
      <c r="C27" s="10">
        <v>6072.5</v>
      </c>
      <c r="D27" s="10">
        <v>217339.75</v>
      </c>
      <c r="E27" s="12">
        <v>35.790819267188141</v>
      </c>
      <c r="F27" s="15">
        <v>0.43</v>
      </c>
      <c r="G27" s="10">
        <v>2611.1750000000002</v>
      </c>
      <c r="H27" s="10">
        <v>93456.092499999999</v>
      </c>
    </row>
    <row r="28" spans="2:8" x14ac:dyDescent="0.2">
      <c r="B28" t="s">
        <v>27</v>
      </c>
      <c r="C28" s="10">
        <v>40823.699999999997</v>
      </c>
      <c r="D28" s="10">
        <v>1835693.03</v>
      </c>
      <c r="E28" s="12">
        <v>44.966356062777265</v>
      </c>
      <c r="F28" s="15">
        <v>2.16</v>
      </c>
      <c r="G28" s="10">
        <v>88179.191999999995</v>
      </c>
      <c r="H28" s="10">
        <v>3965096.9448000002</v>
      </c>
    </row>
    <row r="29" spans="2:8" x14ac:dyDescent="0.2">
      <c r="B29" t="s">
        <v>28</v>
      </c>
      <c r="C29" s="10">
        <v>101902.6</v>
      </c>
      <c r="D29" s="10">
        <v>1956068.62</v>
      </c>
      <c r="E29" s="12">
        <v>19.195473128261693</v>
      </c>
      <c r="F29" s="15">
        <v>6</v>
      </c>
      <c r="G29" s="10">
        <v>611415.60000000009</v>
      </c>
      <c r="H29" s="10">
        <v>11736411.720000001</v>
      </c>
    </row>
    <row r="30" spans="2:8" x14ac:dyDescent="0.2">
      <c r="B30" t="s">
        <v>29</v>
      </c>
      <c r="C30" s="10">
        <v>101799.6</v>
      </c>
      <c r="D30" s="10">
        <v>1422896.33</v>
      </c>
      <c r="E30" s="12">
        <v>13.977425549805696</v>
      </c>
      <c r="F30" s="15">
        <v>4.8099999999999996</v>
      </c>
      <c r="G30" s="10">
        <v>489656.076</v>
      </c>
      <c r="H30" s="10">
        <v>6844131.3472999996</v>
      </c>
    </row>
    <row r="31" spans="2:8" x14ac:dyDescent="0.2">
      <c r="B31" t="s">
        <v>30</v>
      </c>
      <c r="C31" s="10">
        <v>98447.1</v>
      </c>
      <c r="D31" s="10">
        <v>2824972.01</v>
      </c>
      <c r="E31" s="12">
        <v>28.695329877670339</v>
      </c>
      <c r="F31" s="15">
        <v>6.38</v>
      </c>
      <c r="G31" s="10">
        <v>628092.49800000002</v>
      </c>
      <c r="H31" s="10">
        <v>18023321.423799999</v>
      </c>
    </row>
    <row r="32" spans="2:8" x14ac:dyDescent="0.2">
      <c r="B32" t="s">
        <v>31</v>
      </c>
      <c r="C32" s="10">
        <v>30799.3</v>
      </c>
      <c r="D32" s="10">
        <v>413892.02</v>
      </c>
      <c r="E32" s="12">
        <v>13.438358014630204</v>
      </c>
      <c r="F32" s="15">
        <v>0.46</v>
      </c>
      <c r="G32" s="10">
        <v>14167.678</v>
      </c>
      <c r="H32" s="10">
        <v>190390.32920000001</v>
      </c>
    </row>
    <row r="33" spans="2:8" x14ac:dyDescent="0.2">
      <c r="B33" t="s">
        <v>32</v>
      </c>
      <c r="C33" s="10">
        <v>22864.5</v>
      </c>
      <c r="D33" s="10">
        <v>656452.31000000006</v>
      </c>
      <c r="E33" s="12">
        <v>28.710547355070091</v>
      </c>
      <c r="F33" s="15">
        <v>1.78</v>
      </c>
      <c r="G33" s="10">
        <v>40698.81</v>
      </c>
      <c r="H33" s="10">
        <v>1168485.1118000001</v>
      </c>
    </row>
    <row r="34" spans="2:8" x14ac:dyDescent="0.2">
      <c r="B34" t="s">
        <v>33</v>
      </c>
      <c r="C34" s="10">
        <v>134900</v>
      </c>
      <c r="D34" s="10">
        <v>2868079.95</v>
      </c>
      <c r="E34" s="12">
        <v>21.260785396590069</v>
      </c>
      <c r="F34" s="15">
        <v>8.42</v>
      </c>
      <c r="G34" s="10">
        <v>1135858</v>
      </c>
      <c r="H34" s="10">
        <v>24149233.179000001</v>
      </c>
    </row>
    <row r="35" spans="2:8" x14ac:dyDescent="0.2">
      <c r="B35" t="s">
        <v>34</v>
      </c>
      <c r="C35" s="10">
        <v>34588.5</v>
      </c>
      <c r="D35" s="10">
        <v>1369748.74</v>
      </c>
      <c r="E35" s="12">
        <v>39.601276146696158</v>
      </c>
      <c r="F35" s="15">
        <v>2.57</v>
      </c>
      <c r="G35" s="10">
        <v>88892.444999999992</v>
      </c>
      <c r="H35" s="10">
        <v>3520254.2618</v>
      </c>
    </row>
    <row r="36" spans="2:8" x14ac:dyDescent="0.2">
      <c r="B36" t="s">
        <v>35</v>
      </c>
      <c r="C36" s="10">
        <v>50905.3</v>
      </c>
      <c r="D36" s="10">
        <v>1373360.38</v>
      </c>
      <c r="E36" s="12">
        <v>26.978730701911193</v>
      </c>
      <c r="F36" s="15">
        <v>3.59</v>
      </c>
      <c r="G36" s="10">
        <v>182750.027</v>
      </c>
      <c r="H36" s="10">
        <v>4930363.7641999992</v>
      </c>
    </row>
    <row r="37" spans="2:8" x14ac:dyDescent="0.2">
      <c r="B37" t="s">
        <v>36</v>
      </c>
      <c r="C37" s="10">
        <v>22706.9</v>
      </c>
      <c r="D37" s="10">
        <v>664665.1</v>
      </c>
      <c r="E37" s="12">
        <v>29.271503375625908</v>
      </c>
      <c r="F37" s="15">
        <v>1.34</v>
      </c>
      <c r="G37" s="10">
        <v>30427.246000000003</v>
      </c>
      <c r="H37" s="10">
        <v>890651.23400000005</v>
      </c>
    </row>
    <row r="38" spans="2:8" x14ac:dyDescent="0.2">
      <c r="B38" t="s">
        <v>37</v>
      </c>
      <c r="C38" s="10">
        <v>32112.6</v>
      </c>
      <c r="D38" s="10">
        <v>821270.46</v>
      </c>
      <c r="E38" s="12">
        <v>25.574710861157303</v>
      </c>
      <c r="F38" s="15">
        <v>2.13</v>
      </c>
      <c r="G38" s="10">
        <v>68399.837999999989</v>
      </c>
      <c r="H38" s="10">
        <v>1749306.0797999999</v>
      </c>
    </row>
    <row r="39" spans="2:8" x14ac:dyDescent="0.2">
      <c r="B39" t="s">
        <v>38</v>
      </c>
      <c r="C39" s="10">
        <v>45714.2</v>
      </c>
      <c r="D39" s="10">
        <v>1257136.3799999999</v>
      </c>
      <c r="E39" s="12">
        <v>27.499909874831015</v>
      </c>
      <c r="F39" s="15">
        <v>1.76</v>
      </c>
      <c r="G39" s="10">
        <v>80456.991999999998</v>
      </c>
      <c r="H39" s="10">
        <v>2212560.0288</v>
      </c>
    </row>
    <row r="40" spans="2:8" x14ac:dyDescent="0.2">
      <c r="B40" t="s">
        <v>39</v>
      </c>
      <c r="C40" s="10">
        <v>102429.1</v>
      </c>
      <c r="D40" s="10">
        <v>1180338.23</v>
      </c>
      <c r="E40" s="12">
        <v>11.523465792435937</v>
      </c>
      <c r="F40" s="15">
        <v>1.2</v>
      </c>
      <c r="G40" s="10">
        <v>122914.92</v>
      </c>
      <c r="H40" s="10">
        <v>1416405.8759999999</v>
      </c>
    </row>
    <row r="41" spans="2:8" x14ac:dyDescent="0.2">
      <c r="B41" t="s">
        <v>40</v>
      </c>
      <c r="C41" s="10">
        <v>160036.5</v>
      </c>
      <c r="D41" s="10">
        <v>1803069.54</v>
      </c>
      <c r="E41" s="12">
        <v>11.26661442858348</v>
      </c>
      <c r="F41" s="15">
        <v>1.36</v>
      </c>
      <c r="G41" s="10">
        <v>217649.64</v>
      </c>
      <c r="H41" s="10">
        <v>2452174.5744000003</v>
      </c>
    </row>
    <row r="42" spans="2:8" x14ac:dyDescent="0.2">
      <c r="B42" t="s">
        <v>41</v>
      </c>
      <c r="C42" s="10">
        <v>60267.199999999997</v>
      </c>
      <c r="D42" s="10">
        <v>784738.45</v>
      </c>
      <c r="E42" s="12">
        <v>13.0209873695808</v>
      </c>
      <c r="F42" s="15">
        <v>1.1000000000000001</v>
      </c>
      <c r="G42" s="10">
        <v>66293.919999999998</v>
      </c>
      <c r="H42" s="10">
        <v>863212.29500000004</v>
      </c>
    </row>
    <row r="43" spans="2:8" x14ac:dyDescent="0.2">
      <c r="B43" t="s">
        <v>42</v>
      </c>
      <c r="C43" s="10">
        <v>276300</v>
      </c>
      <c r="D43" s="10">
        <v>3105776.66</v>
      </c>
      <c r="E43" s="12">
        <v>11.240595946435034</v>
      </c>
      <c r="F43" s="15">
        <v>5.67</v>
      </c>
      <c r="G43" s="10">
        <v>1566621</v>
      </c>
      <c r="H43" s="10">
        <v>17609753.6622</v>
      </c>
    </row>
    <row r="44" spans="2:8" x14ac:dyDescent="0.2">
      <c r="B44" t="s">
        <v>43</v>
      </c>
      <c r="C44" s="10">
        <v>122285.7</v>
      </c>
      <c r="D44" s="10">
        <v>1590981.15</v>
      </c>
      <c r="E44" s="12">
        <v>13.010361391397359</v>
      </c>
      <c r="F44" s="15">
        <v>2.0499999999999998</v>
      </c>
      <c r="G44" s="10">
        <v>250685.68499999997</v>
      </c>
      <c r="H44" s="10">
        <v>3261511.3574999995</v>
      </c>
    </row>
    <row r="45" spans="2:8" x14ac:dyDescent="0.2">
      <c r="B45" t="s">
        <v>44</v>
      </c>
      <c r="C45" s="10">
        <v>47159.100000000006</v>
      </c>
      <c r="D45" s="10">
        <v>1835751.58</v>
      </c>
      <c r="E45" s="12">
        <v>38.926772987610022</v>
      </c>
      <c r="F45" s="15">
        <v>3.07</v>
      </c>
      <c r="G45" s="10">
        <v>144778.43700000001</v>
      </c>
      <c r="H45" s="10">
        <v>5635757.3505999995</v>
      </c>
    </row>
    <row r="46" spans="2:8" x14ac:dyDescent="0.2">
      <c r="B46" t="s">
        <v>45</v>
      </c>
      <c r="C46" s="10">
        <v>242652.89999999997</v>
      </c>
      <c r="D46" s="10">
        <v>5062817.55</v>
      </c>
      <c r="E46" s="12">
        <v>20.864442790504462</v>
      </c>
      <c r="F46" s="15">
        <v>4.71</v>
      </c>
      <c r="G46" s="10">
        <v>1142895.1589999998</v>
      </c>
      <c r="H46" s="10">
        <v>23845870.660499997</v>
      </c>
    </row>
    <row r="47" spans="2:8" x14ac:dyDescent="0.2">
      <c r="B47" s="1" t="s">
        <v>46</v>
      </c>
      <c r="C47" s="10">
        <v>16507.024616758066</v>
      </c>
      <c r="D47" s="10">
        <v>159642</v>
      </c>
      <c r="E47" s="12">
        <v>9.6711553842313975</v>
      </c>
      <c r="F47" s="15">
        <v>0.52</v>
      </c>
      <c r="G47" s="10">
        <v>8583.6528007141951</v>
      </c>
      <c r="H47" s="10">
        <v>83013.84</v>
      </c>
    </row>
    <row r="48" spans="2:8" x14ac:dyDescent="0.2">
      <c r="B48" t="s">
        <v>47</v>
      </c>
      <c r="C48" s="10">
        <v>93730.475383241937</v>
      </c>
      <c r="D48" s="10">
        <v>1327103.1399999999</v>
      </c>
      <c r="E48" s="12">
        <v>14.15871555728045</v>
      </c>
      <c r="F48" s="15">
        <v>2.76</v>
      </c>
      <c r="G48" s="10">
        <v>258696.11205774773</v>
      </c>
      <c r="H48" s="10">
        <v>3662804.6663999995</v>
      </c>
    </row>
    <row r="49" spans="2:8" x14ac:dyDescent="0.2">
      <c r="B49" t="s">
        <v>48</v>
      </c>
      <c r="C49" s="10">
        <v>8733.5</v>
      </c>
      <c r="D49" s="10">
        <v>199466.42</v>
      </c>
      <c r="E49" s="12">
        <v>22.839230549035324</v>
      </c>
      <c r="F49" s="15">
        <v>0.45</v>
      </c>
      <c r="G49" s="10">
        <v>3930.0750000000003</v>
      </c>
      <c r="H49" s="10">
        <v>89759.88900000001</v>
      </c>
    </row>
    <row r="50" spans="2:8" x14ac:dyDescent="0.2">
      <c r="B50" t="s">
        <v>49</v>
      </c>
      <c r="C50" s="10">
        <v>-30493.199999999997</v>
      </c>
      <c r="D50" s="10">
        <v>324725.88</v>
      </c>
      <c r="E50" s="13">
        <v>-10.649124394947071</v>
      </c>
      <c r="F50" s="15">
        <v>0.82</v>
      </c>
      <c r="G50" s="10">
        <v>-25004.423999999995</v>
      </c>
      <c r="H50" s="10">
        <v>266275.22159999999</v>
      </c>
    </row>
    <row r="51" spans="2:8" x14ac:dyDescent="0.2">
      <c r="B51" t="s">
        <v>50</v>
      </c>
      <c r="C51" s="10">
        <v>31180.2</v>
      </c>
      <c r="D51" s="10">
        <v>524419.31999999995</v>
      </c>
      <c r="E51" s="12">
        <v>16.81898512517559</v>
      </c>
      <c r="F51" s="15">
        <v>1.05</v>
      </c>
      <c r="G51" s="10">
        <v>32739.210000000003</v>
      </c>
      <c r="H51" s="10">
        <v>550640.28599999996</v>
      </c>
    </row>
    <row r="52" spans="2:8" x14ac:dyDescent="0.2">
      <c r="B52" t="s">
        <v>51</v>
      </c>
      <c r="C52" s="10">
        <v>22865.800000000003</v>
      </c>
      <c r="D52" s="10">
        <v>885516.62</v>
      </c>
      <c r="E52" s="12">
        <v>38.726684393286035</v>
      </c>
      <c r="F52" s="15">
        <v>1.1200000000000001</v>
      </c>
      <c r="G52" s="10">
        <v>25609.696000000007</v>
      </c>
      <c r="H52" s="10">
        <v>991778.61440000008</v>
      </c>
    </row>
    <row r="53" spans="2:8" x14ac:dyDescent="0.2">
      <c r="B53" t="s">
        <v>52</v>
      </c>
      <c r="C53" s="10">
        <v>88922</v>
      </c>
      <c r="D53" s="10">
        <v>1347650.5600000001</v>
      </c>
      <c r="E53" s="12">
        <v>15.15542340478172</v>
      </c>
      <c r="F53" s="15">
        <v>1.24</v>
      </c>
      <c r="G53" s="10">
        <v>110263.28</v>
      </c>
      <c r="H53" s="10">
        <v>1671086.6944000002</v>
      </c>
    </row>
    <row r="54" spans="2:8" x14ac:dyDescent="0.2">
      <c r="B54" t="s">
        <v>53</v>
      </c>
      <c r="C54" s="10">
        <v>25394.6</v>
      </c>
      <c r="D54" s="10">
        <v>434891.03</v>
      </c>
      <c r="E54" s="12">
        <v>17.125334913721819</v>
      </c>
      <c r="F54" s="15">
        <v>1.08</v>
      </c>
      <c r="G54" s="10">
        <v>27426.168000000001</v>
      </c>
      <c r="H54" s="10">
        <v>469682.31240000005</v>
      </c>
    </row>
    <row r="55" spans="2:8" x14ac:dyDescent="0.2">
      <c r="B55" s="8" t="s">
        <v>54</v>
      </c>
      <c r="C55" s="11">
        <v>10267.700000000001</v>
      </c>
      <c r="D55" s="11">
        <v>425814.94</v>
      </c>
      <c r="E55" s="14">
        <v>41.471307108700096</v>
      </c>
      <c r="F55" s="16">
        <v>0.79</v>
      </c>
      <c r="G55" s="11">
        <v>8111.4830000000011</v>
      </c>
      <c r="H55" s="11">
        <v>336393.8026</v>
      </c>
    </row>
    <row r="56" spans="2:8" x14ac:dyDescent="0.2">
      <c r="C56" s="10"/>
      <c r="D56" s="10"/>
      <c r="E56" s="10"/>
      <c r="F56" s="10">
        <f>SUM(F5:F55)</f>
        <v>100</v>
      </c>
      <c r="G56" s="10">
        <v>9269760.7478584591</v>
      </c>
      <c r="H56" s="10">
        <v>183655140.75510001</v>
      </c>
    </row>
    <row r="57" spans="2:8" x14ac:dyDescent="0.2">
      <c r="B57" s="9" t="s">
        <v>65</v>
      </c>
    </row>
    <row r="58" spans="2:8" x14ac:dyDescent="0.2">
      <c r="B58" t="s">
        <v>66</v>
      </c>
    </row>
    <row r="59" spans="2:8" x14ac:dyDescent="0.2">
      <c r="B59" t="s">
        <v>67</v>
      </c>
    </row>
    <row r="60" spans="2:8" x14ac:dyDescent="0.2">
      <c r="B60" t="s">
        <v>68</v>
      </c>
    </row>
  </sheetData>
  <mergeCells count="2">
    <mergeCell ref="C3:H3"/>
    <mergeCell ref="C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0"/>
  <sheetViews>
    <sheetView showGridLines="0" topLeftCell="A40" zoomScale="90" zoomScaleNormal="90" workbookViewId="0">
      <selection activeCell="C5" sqref="C5"/>
    </sheetView>
  </sheetViews>
  <sheetFormatPr defaultRowHeight="12.75" x14ac:dyDescent="0.2"/>
  <cols>
    <col min="2" max="2" width="36.5703125" customWidth="1"/>
    <col min="3" max="3" width="22" bestFit="1" customWidth="1"/>
    <col min="4" max="4" width="19.140625" bestFit="1" customWidth="1"/>
    <col min="5" max="5" width="14.5703125" style="2" bestFit="1" customWidth="1"/>
    <col min="6" max="6" width="12.140625" customWidth="1"/>
    <col min="7" max="7" width="14.85546875" bestFit="1" customWidth="1"/>
    <col min="8" max="8" width="16.85546875" bestFit="1" customWidth="1"/>
    <col min="9" max="9" width="42.140625" bestFit="1" customWidth="1"/>
    <col min="10" max="10" width="17.140625" bestFit="1" customWidth="1"/>
  </cols>
  <sheetData>
    <row r="1" spans="2:11" x14ac:dyDescent="0.2">
      <c r="B1" s="35" t="s">
        <v>81</v>
      </c>
      <c r="C1" s="36">
        <f>H56/G56</f>
        <v>20.089970602371768</v>
      </c>
    </row>
    <row r="2" spans="2:11" x14ac:dyDescent="0.2">
      <c r="B2" s="6"/>
      <c r="C2" s="38" t="s">
        <v>64</v>
      </c>
      <c r="D2" s="38"/>
      <c r="E2" s="38"/>
      <c r="F2" s="38"/>
      <c r="G2" s="38"/>
      <c r="H2" s="38"/>
    </row>
    <row r="3" spans="2:11" x14ac:dyDescent="0.2">
      <c r="C3" s="37" t="s">
        <v>80</v>
      </c>
      <c r="D3" s="37"/>
      <c r="E3" s="37"/>
      <c r="F3" s="37"/>
      <c r="G3" s="37"/>
      <c r="H3" s="37"/>
    </row>
    <row r="4" spans="2:11" ht="39" thickBot="1" x14ac:dyDescent="0.25">
      <c r="B4" s="3" t="s">
        <v>60</v>
      </c>
      <c r="C4" s="3" t="s">
        <v>69</v>
      </c>
      <c r="D4" s="3" t="s">
        <v>70</v>
      </c>
      <c r="E4" s="4" t="s">
        <v>58</v>
      </c>
      <c r="F4" s="3" t="s">
        <v>71</v>
      </c>
      <c r="G4" s="3" t="s">
        <v>0</v>
      </c>
      <c r="H4" s="3" t="s">
        <v>1</v>
      </c>
      <c r="J4" t="s">
        <v>56</v>
      </c>
      <c r="K4" t="s">
        <v>57</v>
      </c>
    </row>
    <row r="5" spans="2:11" ht="13.5" thickTop="1" x14ac:dyDescent="0.2">
      <c r="B5" t="s">
        <v>2</v>
      </c>
      <c r="C5" s="19">
        <v>6837.2999999999993</v>
      </c>
      <c r="D5" s="18">
        <v>297154.56</v>
      </c>
      <c r="E5" s="21">
        <v>43.460804703611082</v>
      </c>
      <c r="F5" s="18">
        <v>0.5</v>
      </c>
      <c r="G5" s="24">
        <f>F5*C5</f>
        <v>3418.6499999999996</v>
      </c>
      <c r="H5" s="24">
        <f>F5*D5</f>
        <v>148577.28</v>
      </c>
      <c r="I5" t="s">
        <v>77</v>
      </c>
      <c r="J5" s="32">
        <v>2873188838</v>
      </c>
      <c r="K5">
        <v>0.85025944332229897</v>
      </c>
    </row>
    <row r="6" spans="2:11" x14ac:dyDescent="0.2">
      <c r="B6" t="s">
        <v>4</v>
      </c>
      <c r="C6" s="19">
        <v>30267.3</v>
      </c>
      <c r="D6" s="18">
        <v>538447.46</v>
      </c>
      <c r="E6" s="21">
        <v>17.789742064868687</v>
      </c>
      <c r="F6" s="18">
        <v>0.73</v>
      </c>
      <c r="G6" s="24">
        <f t="shared" ref="G6:G55" si="0">F6*C6</f>
        <v>22095.128999999997</v>
      </c>
      <c r="H6" s="24">
        <f t="shared" ref="H6:H55" si="1">F6*D6</f>
        <v>393066.64579999994</v>
      </c>
      <c r="I6" t="s">
        <v>78</v>
      </c>
      <c r="J6" s="32">
        <v>506063234</v>
      </c>
      <c r="K6">
        <v>0.14974055667770103</v>
      </c>
    </row>
    <row r="7" spans="2:11" x14ac:dyDescent="0.2">
      <c r="B7" t="s">
        <v>6</v>
      </c>
      <c r="C7" s="19">
        <v>9668</v>
      </c>
      <c r="D7" s="18">
        <v>515969.91</v>
      </c>
      <c r="E7" s="21">
        <v>53.368836367397599</v>
      </c>
      <c r="F7" s="18">
        <v>0.67</v>
      </c>
      <c r="G7" s="24">
        <f t="shared" si="0"/>
        <v>6477.56</v>
      </c>
      <c r="H7" s="24">
        <f t="shared" si="1"/>
        <v>345699.83970000001</v>
      </c>
    </row>
    <row r="8" spans="2:11" x14ac:dyDescent="0.2">
      <c r="B8" t="s">
        <v>7</v>
      </c>
      <c r="C8" s="19">
        <v>18760.7</v>
      </c>
      <c r="D8" s="18">
        <v>1107489.77</v>
      </c>
      <c r="E8" s="21">
        <v>59.032433224773058</v>
      </c>
      <c r="F8" s="18">
        <v>1.62</v>
      </c>
      <c r="G8" s="24">
        <f t="shared" si="0"/>
        <v>30392.334000000003</v>
      </c>
      <c r="H8" s="24">
        <f t="shared" si="1"/>
        <v>1794133.4274000002</v>
      </c>
    </row>
    <row r="9" spans="2:11" x14ac:dyDescent="0.2">
      <c r="B9" t="s">
        <v>8</v>
      </c>
      <c r="C9" s="19">
        <v>21313</v>
      </c>
      <c r="D9" s="18">
        <v>457807.43</v>
      </c>
      <c r="E9" s="21">
        <v>21.480196593628303</v>
      </c>
      <c r="F9" s="18">
        <v>0.66</v>
      </c>
      <c r="G9" s="24">
        <f t="shared" si="0"/>
        <v>14066.58</v>
      </c>
      <c r="H9" s="24">
        <f t="shared" si="1"/>
        <v>302152.90380000003</v>
      </c>
    </row>
    <row r="10" spans="2:11" x14ac:dyDescent="0.2">
      <c r="B10" t="s">
        <v>9</v>
      </c>
      <c r="C10" s="19">
        <v>78007.5</v>
      </c>
      <c r="D10" s="18">
        <v>1414786.43</v>
      </c>
      <c r="E10" s="21">
        <v>18.136543665673173</v>
      </c>
      <c r="F10" s="18">
        <v>3.09</v>
      </c>
      <c r="G10" s="24">
        <f t="shared" si="0"/>
        <v>241043.17499999999</v>
      </c>
      <c r="H10" s="24">
        <f t="shared" si="1"/>
        <v>4371690.0686999997</v>
      </c>
    </row>
    <row r="11" spans="2:11" x14ac:dyDescent="0.2">
      <c r="B11" t="s">
        <v>10</v>
      </c>
      <c r="C11" s="19">
        <v>38704.199999999997</v>
      </c>
      <c r="D11" s="18">
        <v>855050.61</v>
      </c>
      <c r="E11" s="21">
        <v>22.091933433580852</v>
      </c>
      <c r="F11" s="18">
        <v>1.25</v>
      </c>
      <c r="G11" s="24">
        <f t="shared" si="0"/>
        <v>48380.25</v>
      </c>
      <c r="H11" s="24">
        <f t="shared" si="1"/>
        <v>1068813.2625</v>
      </c>
    </row>
    <row r="12" spans="2:11" x14ac:dyDescent="0.2">
      <c r="B12" t="s">
        <v>11</v>
      </c>
      <c r="C12" s="19">
        <v>-60240.800000000003</v>
      </c>
      <c r="D12" s="18">
        <v>372697.81</v>
      </c>
      <c r="E12" s="22">
        <v>-6.1868004740972893</v>
      </c>
      <c r="F12" s="18">
        <v>0.48</v>
      </c>
      <c r="G12" s="24">
        <f t="shared" si="0"/>
        <v>-28915.583999999999</v>
      </c>
      <c r="H12" s="24">
        <f t="shared" si="1"/>
        <v>178894.94879999998</v>
      </c>
    </row>
    <row r="13" spans="2:11" x14ac:dyDescent="0.2">
      <c r="B13" t="s">
        <v>12</v>
      </c>
      <c r="C13" s="19">
        <v>-8695.3999999999978</v>
      </c>
      <c r="D13" s="18">
        <v>361021</v>
      </c>
      <c r="E13" s="22">
        <v>-41.518619039952171</v>
      </c>
      <c r="F13" s="18">
        <v>0.39</v>
      </c>
      <c r="G13" s="24">
        <f t="shared" si="0"/>
        <v>-3391.2059999999992</v>
      </c>
      <c r="H13" s="24">
        <f t="shared" si="1"/>
        <v>140798.19</v>
      </c>
    </row>
    <row r="14" spans="2:11" x14ac:dyDescent="0.2">
      <c r="B14" t="s">
        <v>13</v>
      </c>
      <c r="C14" s="19">
        <v>76762.2</v>
      </c>
      <c r="D14" s="18">
        <v>818386.75</v>
      </c>
      <c r="E14" s="21">
        <v>10.661324844780374</v>
      </c>
      <c r="F14" s="18">
        <v>0.97</v>
      </c>
      <c r="G14" s="24">
        <f t="shared" si="0"/>
        <v>74459.333999999988</v>
      </c>
      <c r="H14" s="24">
        <f t="shared" si="1"/>
        <v>793835.14749999996</v>
      </c>
    </row>
    <row r="15" spans="2:11" x14ac:dyDescent="0.2">
      <c r="B15" t="s">
        <v>14</v>
      </c>
      <c r="C15" s="19">
        <v>58994</v>
      </c>
      <c r="D15" s="18">
        <v>1271373.1000000001</v>
      </c>
      <c r="E15" s="21">
        <v>21.55088822592128</v>
      </c>
      <c r="F15" s="18">
        <v>1.35</v>
      </c>
      <c r="G15" s="24">
        <f t="shared" si="0"/>
        <v>79641.900000000009</v>
      </c>
      <c r="H15" s="24">
        <f t="shared" si="1"/>
        <v>1716353.6850000003</v>
      </c>
    </row>
    <row r="16" spans="2:11" x14ac:dyDescent="0.2">
      <c r="B16" t="s">
        <v>15</v>
      </c>
      <c r="C16" s="19">
        <v>26192</v>
      </c>
      <c r="D16" s="18">
        <v>651125.80000000005</v>
      </c>
      <c r="E16" s="21">
        <v>24.859720525351253</v>
      </c>
      <c r="F16" s="18">
        <v>0.57999999999999996</v>
      </c>
      <c r="G16" s="24">
        <f t="shared" si="0"/>
        <v>15191.359999999999</v>
      </c>
      <c r="H16" s="24">
        <f t="shared" si="1"/>
        <v>377652.96399999998</v>
      </c>
    </row>
    <row r="17" spans="2:8" x14ac:dyDescent="0.2">
      <c r="B17" t="s">
        <v>16</v>
      </c>
      <c r="C17" s="19">
        <v>13954.3</v>
      </c>
      <c r="D17" s="18">
        <v>737293.27</v>
      </c>
      <c r="E17" s="21">
        <v>52.836277706513407</v>
      </c>
      <c r="F17" s="18">
        <v>0.68</v>
      </c>
      <c r="G17" s="24">
        <f t="shared" si="0"/>
        <v>9488.9240000000009</v>
      </c>
      <c r="H17" s="24">
        <f t="shared" si="1"/>
        <v>501359.42360000004</v>
      </c>
    </row>
    <row r="18" spans="2:8" x14ac:dyDescent="0.2">
      <c r="B18" t="s">
        <v>17</v>
      </c>
      <c r="C18" s="19">
        <v>11587.199999999999</v>
      </c>
      <c r="D18" s="18">
        <v>458480.39</v>
      </c>
      <c r="E18" s="21">
        <v>39.567832608395477</v>
      </c>
      <c r="F18" s="18">
        <v>0.9</v>
      </c>
      <c r="G18" s="24">
        <f t="shared" si="0"/>
        <v>10428.48</v>
      </c>
      <c r="H18" s="24">
        <f t="shared" si="1"/>
        <v>412632.35100000002</v>
      </c>
    </row>
    <row r="19" spans="2:8" x14ac:dyDescent="0.2">
      <c r="B19" t="s">
        <v>18</v>
      </c>
      <c r="C19" s="18">
        <v>135752.29999999999</v>
      </c>
      <c r="D19" s="18">
        <v>2087242.62</v>
      </c>
      <c r="E19" s="21">
        <v>19.859681730169982</v>
      </c>
      <c r="F19" s="18">
        <v>1.3</v>
      </c>
      <c r="G19" s="24">
        <f t="shared" si="0"/>
        <v>176477.99</v>
      </c>
      <c r="H19" s="24">
        <f t="shared" si="1"/>
        <v>2713415.4060000004</v>
      </c>
    </row>
    <row r="20" spans="2:8" x14ac:dyDescent="0.2">
      <c r="B20" t="s">
        <v>19</v>
      </c>
      <c r="C20" s="19">
        <v>15771</v>
      </c>
      <c r="D20" s="18">
        <v>519892.78</v>
      </c>
      <c r="E20" s="21">
        <v>32.965111914273038</v>
      </c>
      <c r="F20" s="18">
        <v>1.21</v>
      </c>
      <c r="G20" s="24">
        <f t="shared" si="0"/>
        <v>19082.91</v>
      </c>
      <c r="H20" s="24">
        <f t="shared" si="1"/>
        <v>629070.26380000007</v>
      </c>
    </row>
    <row r="21" spans="2:8" x14ac:dyDescent="0.2">
      <c r="B21" t="s">
        <v>20</v>
      </c>
      <c r="C21" s="19">
        <v>13326.3</v>
      </c>
      <c r="D21" s="18">
        <v>618522.48</v>
      </c>
      <c r="E21" s="21">
        <v>46.413669210508544</v>
      </c>
      <c r="F21" s="18">
        <v>0.94</v>
      </c>
      <c r="G21" s="24">
        <f t="shared" si="0"/>
        <v>12526.721999999998</v>
      </c>
      <c r="H21" s="24">
        <f t="shared" si="1"/>
        <v>581411.13119999995</v>
      </c>
    </row>
    <row r="22" spans="2:8" x14ac:dyDescent="0.2">
      <c r="B22" t="s">
        <v>21</v>
      </c>
      <c r="C22" s="19">
        <v>32099.399999999998</v>
      </c>
      <c r="D22" s="18">
        <v>490266.52</v>
      </c>
      <c r="E22" s="21">
        <v>15.273385795373123</v>
      </c>
      <c r="F22" s="18">
        <v>0.56000000000000005</v>
      </c>
      <c r="G22" s="24">
        <f t="shared" si="0"/>
        <v>17975.664000000001</v>
      </c>
      <c r="H22" s="24">
        <f t="shared" si="1"/>
        <v>274549.25120000006</v>
      </c>
    </row>
    <row r="23" spans="2:8" x14ac:dyDescent="0.2">
      <c r="B23" t="s">
        <v>22</v>
      </c>
      <c r="C23" s="19">
        <v>36499.599999999999</v>
      </c>
      <c r="D23" s="18">
        <v>432680.82</v>
      </c>
      <c r="E23" s="21">
        <v>11.854398952317286</v>
      </c>
      <c r="F23" s="18">
        <v>0.93</v>
      </c>
      <c r="G23" s="24">
        <f t="shared" si="0"/>
        <v>33944.627999999997</v>
      </c>
      <c r="H23" s="24">
        <f t="shared" si="1"/>
        <v>402393.16260000004</v>
      </c>
    </row>
    <row r="24" spans="2:8" x14ac:dyDescent="0.2">
      <c r="B24" t="s">
        <v>23</v>
      </c>
      <c r="C24" s="19">
        <v>70488</v>
      </c>
      <c r="D24" s="18">
        <v>1104320.5</v>
      </c>
      <c r="E24" s="21">
        <v>15.666787254568153</v>
      </c>
      <c r="F24" s="18">
        <v>1.36</v>
      </c>
      <c r="G24" s="24">
        <f t="shared" si="0"/>
        <v>95863.680000000008</v>
      </c>
      <c r="H24" s="24">
        <f t="shared" si="1"/>
        <v>1501875.8800000001</v>
      </c>
    </row>
    <row r="25" spans="2:8" x14ac:dyDescent="0.2">
      <c r="B25" t="s">
        <v>24</v>
      </c>
      <c r="C25" s="19">
        <v>128394.20000000001</v>
      </c>
      <c r="D25" s="18">
        <v>3253927.42</v>
      </c>
      <c r="E25" s="21">
        <v>25.343258651870563</v>
      </c>
      <c r="F25" s="18">
        <v>8.02</v>
      </c>
      <c r="G25" s="24">
        <f t="shared" si="0"/>
        <v>1029721.4840000001</v>
      </c>
      <c r="H25" s="24">
        <f t="shared" si="1"/>
        <v>26096497.908399999</v>
      </c>
    </row>
    <row r="26" spans="2:8" x14ac:dyDescent="0.2">
      <c r="B26" t="s">
        <v>25</v>
      </c>
      <c r="C26" s="19">
        <v>32856.199999999997</v>
      </c>
      <c r="D26" s="18">
        <v>705470</v>
      </c>
      <c r="E26" s="21">
        <v>21.471442223994256</v>
      </c>
      <c r="F26" s="18">
        <v>1.4</v>
      </c>
      <c r="G26" s="24">
        <f t="shared" si="0"/>
        <v>45998.679999999993</v>
      </c>
      <c r="H26" s="24">
        <f t="shared" si="1"/>
        <v>987657.99999999988</v>
      </c>
    </row>
    <row r="27" spans="2:8" x14ac:dyDescent="0.2">
      <c r="B27" t="s">
        <v>26</v>
      </c>
      <c r="C27" s="19">
        <v>7941.3</v>
      </c>
      <c r="D27" s="18">
        <v>290874.42</v>
      </c>
      <c r="E27" s="21">
        <v>36.62806089683049</v>
      </c>
      <c r="F27" s="18">
        <v>0.63</v>
      </c>
      <c r="G27" s="24">
        <f t="shared" si="0"/>
        <v>5003.0190000000002</v>
      </c>
      <c r="H27" s="24">
        <f t="shared" si="1"/>
        <v>183250.88459999999</v>
      </c>
    </row>
    <row r="28" spans="2:8" x14ac:dyDescent="0.2">
      <c r="B28" t="s">
        <v>27</v>
      </c>
      <c r="C28" s="19">
        <v>42210.8</v>
      </c>
      <c r="D28" s="18">
        <v>1987776.7</v>
      </c>
      <c r="E28" s="21">
        <v>47.091661375761646</v>
      </c>
      <c r="F28" s="18">
        <v>2.0299999999999998</v>
      </c>
      <c r="G28" s="24">
        <f t="shared" si="0"/>
        <v>85687.923999999999</v>
      </c>
      <c r="H28" s="24">
        <f t="shared" si="1"/>
        <v>4035186.7009999994</v>
      </c>
    </row>
    <row r="29" spans="2:8" x14ac:dyDescent="0.2">
      <c r="B29" t="s">
        <v>28</v>
      </c>
      <c r="C29" s="19">
        <v>113500.6</v>
      </c>
      <c r="D29" s="18">
        <v>2214600.3199999998</v>
      </c>
      <c r="E29" s="21">
        <v>19.511793946463715</v>
      </c>
      <c r="F29" s="18">
        <v>6.89</v>
      </c>
      <c r="G29" s="24">
        <f t="shared" si="0"/>
        <v>782019.13399999996</v>
      </c>
      <c r="H29" s="24">
        <f t="shared" si="1"/>
        <v>15258596.204799999</v>
      </c>
    </row>
    <row r="30" spans="2:8" x14ac:dyDescent="0.2">
      <c r="B30" t="s">
        <v>29</v>
      </c>
      <c r="C30" s="19">
        <v>94634.400000000009</v>
      </c>
      <c r="D30" s="18">
        <v>1560388.96</v>
      </c>
      <c r="E30" s="21">
        <v>16.488602030551256</v>
      </c>
      <c r="F30" s="18">
        <v>6.82</v>
      </c>
      <c r="G30" s="24">
        <f t="shared" si="0"/>
        <v>645406.60800000012</v>
      </c>
      <c r="H30" s="24">
        <f t="shared" si="1"/>
        <v>10641852.7072</v>
      </c>
    </row>
    <row r="31" spans="2:8" x14ac:dyDescent="0.2">
      <c r="B31" t="s">
        <v>30</v>
      </c>
      <c r="C31" s="19">
        <v>98476.499999999985</v>
      </c>
      <c r="D31" s="18">
        <v>3052290.5</v>
      </c>
      <c r="E31" s="21">
        <v>30.995115585951982</v>
      </c>
      <c r="F31" s="18">
        <v>4.6500000000000004</v>
      </c>
      <c r="G31" s="24">
        <f t="shared" si="0"/>
        <v>457915.72499999998</v>
      </c>
      <c r="H31" s="24">
        <f t="shared" si="1"/>
        <v>14193150.825000001</v>
      </c>
    </row>
    <row r="32" spans="2:8" x14ac:dyDescent="0.2">
      <c r="B32" t="s">
        <v>31</v>
      </c>
      <c r="C32" s="19">
        <v>23695.200000000001</v>
      </c>
      <c r="D32" s="18">
        <v>298165.39</v>
      </c>
      <c r="E32" s="21">
        <v>12.583366673419089</v>
      </c>
      <c r="F32" s="18">
        <v>0.36</v>
      </c>
      <c r="G32" s="24">
        <f t="shared" si="0"/>
        <v>8530.2720000000008</v>
      </c>
      <c r="H32" s="24">
        <f t="shared" si="1"/>
        <v>107339.5404</v>
      </c>
    </row>
    <row r="33" spans="2:8" x14ac:dyDescent="0.2">
      <c r="B33" t="s">
        <v>32</v>
      </c>
      <c r="C33" s="19">
        <v>24227.899999999998</v>
      </c>
      <c r="D33" s="18">
        <v>713396.57</v>
      </c>
      <c r="E33" s="21">
        <v>29.445249897845049</v>
      </c>
      <c r="F33" s="18">
        <v>1.82</v>
      </c>
      <c r="G33" s="24">
        <f t="shared" si="0"/>
        <v>44094.777999999998</v>
      </c>
      <c r="H33" s="24">
        <f t="shared" si="1"/>
        <v>1298381.7574</v>
      </c>
    </row>
    <row r="34" spans="2:8" x14ac:dyDescent="0.2">
      <c r="B34" t="s">
        <v>33</v>
      </c>
      <c r="C34" s="19">
        <v>138960</v>
      </c>
      <c r="D34" s="18">
        <v>2420979.6800000002</v>
      </c>
      <c r="E34" s="21">
        <v>17.422133563615429</v>
      </c>
      <c r="F34" s="18">
        <v>6.41</v>
      </c>
      <c r="G34" s="24">
        <f t="shared" si="0"/>
        <v>890733.6</v>
      </c>
      <c r="H34" s="24">
        <f t="shared" si="1"/>
        <v>15518479.748800002</v>
      </c>
    </row>
    <row r="35" spans="2:8" x14ac:dyDescent="0.2">
      <c r="B35" t="s">
        <v>34</v>
      </c>
      <c r="C35" s="19">
        <v>40759.599999999999</v>
      </c>
      <c r="D35" s="18">
        <v>1493517.25</v>
      </c>
      <c r="E35" s="21">
        <v>36.642097812539866</v>
      </c>
      <c r="F35" s="18">
        <v>2.89</v>
      </c>
      <c r="G35" s="24">
        <f t="shared" si="0"/>
        <v>117795.24400000001</v>
      </c>
      <c r="H35" s="24">
        <f t="shared" si="1"/>
        <v>4316264.8525</v>
      </c>
    </row>
    <row r="36" spans="2:8" x14ac:dyDescent="0.2">
      <c r="B36" t="s">
        <v>35</v>
      </c>
      <c r="C36" s="19">
        <v>55436</v>
      </c>
      <c r="D36" s="18">
        <v>1364191.43</v>
      </c>
      <c r="E36" s="21">
        <v>24.608403023306153</v>
      </c>
      <c r="F36" s="18">
        <v>3.84</v>
      </c>
      <c r="G36" s="24">
        <f t="shared" si="0"/>
        <v>212874.23999999999</v>
      </c>
      <c r="H36" s="24">
        <f t="shared" si="1"/>
        <v>5238495.0911999997</v>
      </c>
    </row>
    <row r="37" spans="2:8" x14ac:dyDescent="0.2">
      <c r="B37" t="s">
        <v>36</v>
      </c>
      <c r="C37" s="19">
        <v>25780.9</v>
      </c>
      <c r="D37" s="18">
        <v>691671.13</v>
      </c>
      <c r="E37" s="21">
        <v>26.828820173073865</v>
      </c>
      <c r="F37" s="18">
        <v>1.1000000000000001</v>
      </c>
      <c r="G37" s="24">
        <f t="shared" si="0"/>
        <v>28358.990000000005</v>
      </c>
      <c r="H37" s="24">
        <f t="shared" si="1"/>
        <v>760838.24300000002</v>
      </c>
    </row>
    <row r="38" spans="2:8" x14ac:dyDescent="0.2">
      <c r="B38" t="s">
        <v>37</v>
      </c>
      <c r="C38" s="19">
        <v>34752.6</v>
      </c>
      <c r="D38" s="18">
        <v>885646.68</v>
      </c>
      <c r="E38" s="21">
        <v>25.484328654546712</v>
      </c>
      <c r="F38" s="18">
        <v>2.0699999999999998</v>
      </c>
      <c r="G38" s="24">
        <f t="shared" si="0"/>
        <v>71937.881999999998</v>
      </c>
      <c r="H38" s="24">
        <f t="shared" si="1"/>
        <v>1833288.6276</v>
      </c>
    </row>
    <row r="39" spans="2:8" x14ac:dyDescent="0.2">
      <c r="B39" t="s">
        <v>38</v>
      </c>
      <c r="C39" s="19">
        <v>48647</v>
      </c>
      <c r="D39" s="18">
        <v>1609784.64</v>
      </c>
      <c r="E39" s="21">
        <v>33.091139021933522</v>
      </c>
      <c r="F39" s="18">
        <v>2.08</v>
      </c>
      <c r="G39" s="24">
        <f t="shared" si="0"/>
        <v>101185.76000000001</v>
      </c>
      <c r="H39" s="24">
        <f t="shared" si="1"/>
        <v>3348352.0512000001</v>
      </c>
    </row>
    <row r="40" spans="2:8" x14ac:dyDescent="0.2">
      <c r="B40" t="s">
        <v>39</v>
      </c>
      <c r="C40" s="19">
        <v>104770.90000000001</v>
      </c>
      <c r="D40" s="18">
        <v>1260319.23</v>
      </c>
      <c r="E40" s="21">
        <v>12.029287044398778</v>
      </c>
      <c r="F40" s="18">
        <v>1.22</v>
      </c>
      <c r="G40" s="24">
        <f t="shared" si="0"/>
        <v>127820.49800000001</v>
      </c>
      <c r="H40" s="24">
        <f t="shared" si="1"/>
        <v>1537589.4605999999</v>
      </c>
    </row>
    <row r="41" spans="2:8" x14ac:dyDescent="0.2">
      <c r="B41" t="s">
        <v>40</v>
      </c>
      <c r="C41" s="19">
        <v>149557.29999999999</v>
      </c>
      <c r="D41" s="18">
        <v>2147428.02</v>
      </c>
      <c r="E41" s="21">
        <v>14.358563707689296</v>
      </c>
      <c r="F41" s="18">
        <v>1.31</v>
      </c>
      <c r="G41" s="24">
        <f t="shared" si="0"/>
        <v>195920.06299999999</v>
      </c>
      <c r="H41" s="24">
        <f t="shared" si="1"/>
        <v>2813130.7062000004</v>
      </c>
    </row>
    <row r="42" spans="2:8" x14ac:dyDescent="0.2">
      <c r="B42" t="s">
        <v>41</v>
      </c>
      <c r="C42" s="19">
        <v>64619.8</v>
      </c>
      <c r="D42" s="18">
        <v>942994.03</v>
      </c>
      <c r="E42" s="21">
        <v>14.59295804072436</v>
      </c>
      <c r="F42" s="18">
        <v>1.25</v>
      </c>
      <c r="G42" s="24">
        <f t="shared" si="0"/>
        <v>80774.75</v>
      </c>
      <c r="H42" s="24">
        <f t="shared" si="1"/>
        <v>1178742.5375000001</v>
      </c>
    </row>
    <row r="43" spans="2:8" x14ac:dyDescent="0.2">
      <c r="B43" t="s">
        <v>42</v>
      </c>
      <c r="C43" s="19">
        <v>281150</v>
      </c>
      <c r="D43" s="18">
        <v>3393910.31</v>
      </c>
      <c r="E43" s="21">
        <v>12.07152875689134</v>
      </c>
      <c r="F43" s="18">
        <v>5.43</v>
      </c>
      <c r="G43" s="24">
        <f t="shared" si="0"/>
        <v>1526644.5</v>
      </c>
      <c r="H43" s="24">
        <f t="shared" si="1"/>
        <v>18428932.9833</v>
      </c>
    </row>
    <row r="44" spans="2:8" x14ac:dyDescent="0.2">
      <c r="B44" t="s">
        <v>43</v>
      </c>
      <c r="C44" s="19">
        <v>90397.6</v>
      </c>
      <c r="D44" s="18">
        <v>1962041.9</v>
      </c>
      <c r="E44" s="21">
        <v>21.704579546359636</v>
      </c>
      <c r="F44" s="18">
        <v>2.4300000000000002</v>
      </c>
      <c r="G44" s="24">
        <f t="shared" si="0"/>
        <v>219666.16800000003</v>
      </c>
      <c r="H44" s="24">
        <f t="shared" si="1"/>
        <v>4767761.8169999998</v>
      </c>
    </row>
    <row r="45" spans="2:8" x14ac:dyDescent="0.2">
      <c r="B45" t="s">
        <v>44</v>
      </c>
      <c r="C45" s="19">
        <v>74165.2</v>
      </c>
      <c r="D45" s="18">
        <v>1894235.7</v>
      </c>
      <c r="E45" s="21">
        <v>25.540761704950569</v>
      </c>
      <c r="F45" s="18">
        <v>2.6</v>
      </c>
      <c r="G45" s="24">
        <f t="shared" si="0"/>
        <v>192829.52</v>
      </c>
      <c r="H45" s="24">
        <f t="shared" si="1"/>
        <v>4925012.82</v>
      </c>
    </row>
    <row r="46" spans="2:8" x14ac:dyDescent="0.2">
      <c r="B46" t="s">
        <v>45</v>
      </c>
      <c r="C46" s="19">
        <v>248759.3</v>
      </c>
      <c r="D46" s="18">
        <v>4648338.03</v>
      </c>
      <c r="E46" s="21">
        <v>18.686087434721035</v>
      </c>
      <c r="F46" s="18">
        <v>4.1399999999999997</v>
      </c>
      <c r="G46" s="24">
        <f t="shared" si="0"/>
        <v>1029863.5019999999</v>
      </c>
      <c r="H46" s="24">
        <f t="shared" si="1"/>
        <v>19244119.444199998</v>
      </c>
    </row>
    <row r="47" spans="2:8" x14ac:dyDescent="0.2">
      <c r="B47" t="s">
        <v>47</v>
      </c>
      <c r="C47" s="20">
        <v>90096.61683858333</v>
      </c>
      <c r="D47" s="18">
        <v>1597922.83</v>
      </c>
      <c r="E47" s="21">
        <v>17.735658519374052</v>
      </c>
      <c r="F47" s="18">
        <v>0.54</v>
      </c>
      <c r="G47" s="24">
        <f t="shared" si="0"/>
        <v>48652.173092835001</v>
      </c>
      <c r="H47" s="24">
        <f t="shared" si="1"/>
        <v>862878.32820000011</v>
      </c>
    </row>
    <row r="48" spans="2:8" x14ac:dyDescent="0.2">
      <c r="B48" t="s">
        <v>46</v>
      </c>
      <c r="C48" s="20">
        <v>15868.983161416674</v>
      </c>
      <c r="D48" s="18">
        <v>179764.2</v>
      </c>
      <c r="E48" s="21">
        <v>11.328022606834242</v>
      </c>
      <c r="F48" s="18">
        <v>3.22</v>
      </c>
      <c r="G48" s="24">
        <f t="shared" si="0"/>
        <v>51098.125779761693</v>
      </c>
      <c r="H48" s="24">
        <f t="shared" si="1"/>
        <v>578840.72400000005</v>
      </c>
    </row>
    <row r="49" spans="2:8" x14ac:dyDescent="0.2">
      <c r="B49" t="s">
        <v>48</v>
      </c>
      <c r="C49" s="19">
        <v>9354.0999999999985</v>
      </c>
      <c r="D49" s="18">
        <v>200953.96</v>
      </c>
      <c r="E49" s="21">
        <v>21.482981794079603</v>
      </c>
      <c r="F49" s="18">
        <v>0.44</v>
      </c>
      <c r="G49" s="24">
        <f t="shared" si="0"/>
        <v>4115.8039999999992</v>
      </c>
      <c r="H49" s="24">
        <f t="shared" si="1"/>
        <v>88419.742400000003</v>
      </c>
    </row>
    <row r="50" spans="2:8" x14ac:dyDescent="0.2">
      <c r="B50" t="s">
        <v>49</v>
      </c>
      <c r="C50" s="19">
        <v>-70975.100000000006</v>
      </c>
      <c r="D50" s="18">
        <v>362554.72</v>
      </c>
      <c r="E50" s="22">
        <v>-5.1081959729538946</v>
      </c>
      <c r="F50" s="18">
        <v>0.77</v>
      </c>
      <c r="G50" s="24">
        <f t="shared" si="0"/>
        <v>-54650.827000000005</v>
      </c>
      <c r="H50" s="24">
        <f t="shared" si="1"/>
        <v>279167.13439999998</v>
      </c>
    </row>
    <row r="51" spans="2:8" x14ac:dyDescent="0.2">
      <c r="B51" t="s">
        <v>50</v>
      </c>
      <c r="C51" s="19">
        <v>32382.400000000001</v>
      </c>
      <c r="D51" s="18">
        <v>450803.52</v>
      </c>
      <c r="E51" s="21">
        <v>13.92125104995306</v>
      </c>
      <c r="F51" s="18">
        <v>0.9</v>
      </c>
      <c r="G51" s="24">
        <f t="shared" si="0"/>
        <v>29144.160000000003</v>
      </c>
      <c r="H51" s="24">
        <f t="shared" si="1"/>
        <v>405723.16800000001</v>
      </c>
    </row>
    <row r="52" spans="2:8" x14ac:dyDescent="0.2">
      <c r="B52" t="s">
        <v>51</v>
      </c>
      <c r="C52" s="19">
        <v>24770.799999999999</v>
      </c>
      <c r="D52" s="18">
        <v>1061046.6299999999</v>
      </c>
      <c r="E52" s="21">
        <v>42.834572561241458</v>
      </c>
      <c r="F52" s="18">
        <v>1.3</v>
      </c>
      <c r="G52" s="24">
        <f t="shared" si="0"/>
        <v>32202.04</v>
      </c>
      <c r="H52" s="24">
        <f t="shared" si="1"/>
        <v>1379360.6189999999</v>
      </c>
    </row>
    <row r="53" spans="2:8" x14ac:dyDescent="0.2">
      <c r="B53" t="s">
        <v>52</v>
      </c>
      <c r="C53" s="19">
        <v>88003</v>
      </c>
      <c r="D53" s="18">
        <v>1186969.96</v>
      </c>
      <c r="E53" s="21">
        <v>13.487835187436792</v>
      </c>
      <c r="F53" s="18">
        <v>0.98</v>
      </c>
      <c r="G53" s="24">
        <f t="shared" si="0"/>
        <v>86242.94</v>
      </c>
      <c r="H53" s="24">
        <f t="shared" si="1"/>
        <v>1163230.5607999999</v>
      </c>
    </row>
    <row r="54" spans="2:8" x14ac:dyDescent="0.2">
      <c r="B54" t="s">
        <v>53</v>
      </c>
      <c r="C54" s="19">
        <v>27200.6</v>
      </c>
      <c r="D54" s="18">
        <v>507763.19</v>
      </c>
      <c r="E54" s="21">
        <v>18.667352558399447</v>
      </c>
      <c r="F54" s="18">
        <v>1.39</v>
      </c>
      <c r="G54" s="24">
        <f t="shared" si="0"/>
        <v>37808.833999999995</v>
      </c>
      <c r="H54" s="24">
        <f t="shared" si="1"/>
        <v>705790.83409999998</v>
      </c>
    </row>
    <row r="55" spans="2:8" x14ac:dyDescent="0.2">
      <c r="B55" s="8" t="s">
        <v>54</v>
      </c>
      <c r="C55" s="27">
        <v>10033.1</v>
      </c>
      <c r="D55" s="28">
        <v>495159.34</v>
      </c>
      <c r="E55" s="29">
        <v>49.352576970228547</v>
      </c>
      <c r="F55" s="28">
        <v>0.91</v>
      </c>
      <c r="G55" s="30">
        <f t="shared" si="0"/>
        <v>9130.121000000001</v>
      </c>
      <c r="H55" s="30">
        <f t="shared" si="1"/>
        <v>450594.99940000003</v>
      </c>
    </row>
    <row r="56" spans="2:8" x14ac:dyDescent="0.2">
      <c r="C56" s="10"/>
      <c r="D56" s="10"/>
      <c r="E56" s="25" t="s">
        <v>74</v>
      </c>
      <c r="F56" s="25">
        <f>SUM(F5:F55)</f>
        <v>100.00999999999999</v>
      </c>
      <c r="G56" s="26">
        <f>SUM(G5:G55)</f>
        <v>9023174.191872593</v>
      </c>
      <c r="H56" s="26">
        <f>SUM(H5:H55)</f>
        <v>181275304.25480002</v>
      </c>
    </row>
    <row r="57" spans="2:8" x14ac:dyDescent="0.2">
      <c r="B57" s="9" t="s">
        <v>65</v>
      </c>
      <c r="G57" s="31" t="s">
        <v>75</v>
      </c>
      <c r="H57" s="31" t="s">
        <v>76</v>
      </c>
    </row>
    <row r="58" spans="2:8" x14ac:dyDescent="0.2">
      <c r="B58" t="s">
        <v>66</v>
      </c>
      <c r="F58" s="23">
        <v>42625</v>
      </c>
      <c r="G58" s="7">
        <v>8715.6</v>
      </c>
      <c r="H58" s="33">
        <f>G56</f>
        <v>9023174.191872593</v>
      </c>
    </row>
    <row r="59" spans="2:8" x14ac:dyDescent="0.2">
      <c r="B59" t="s">
        <v>72</v>
      </c>
      <c r="F59" s="23">
        <v>42521</v>
      </c>
      <c r="G59" s="7">
        <v>8160.1</v>
      </c>
      <c r="H59" s="33">
        <f>'31032016'!G56</f>
        <v>9269760.7478584591</v>
      </c>
    </row>
    <row r="60" spans="2:8" x14ac:dyDescent="0.2">
      <c r="B60" t="s">
        <v>73</v>
      </c>
      <c r="F60" t="s">
        <v>79</v>
      </c>
      <c r="G60" s="34">
        <f>G58/G59-1</f>
        <v>6.8075146137914988E-2</v>
      </c>
      <c r="H60" s="34">
        <f>H58/H59-1</f>
        <v>-2.6601178033945905E-2</v>
      </c>
    </row>
  </sheetData>
  <mergeCells count="2">
    <mergeCell ref="C2:H2"/>
    <mergeCell ref="C3:H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3"/>
  <sheetViews>
    <sheetView showGridLines="0" tabSelected="1" workbookViewId="0">
      <selection activeCell="B64" sqref="B64"/>
    </sheetView>
  </sheetViews>
  <sheetFormatPr defaultRowHeight="12.75" x14ac:dyDescent="0.2"/>
  <cols>
    <col min="2" max="2" width="36.5703125" customWidth="1"/>
    <col min="3" max="3" width="24.140625" customWidth="1"/>
    <col min="4" max="4" width="19.140625" bestFit="1" customWidth="1"/>
    <col min="5" max="5" width="14.5703125" style="2" bestFit="1" customWidth="1"/>
    <col min="6" max="6" width="13.42578125" customWidth="1"/>
    <col min="7" max="7" width="14.85546875" bestFit="1" customWidth="1"/>
    <col min="8" max="8" width="16.85546875" bestFit="1" customWidth="1"/>
    <col min="9" max="9" width="42.140625" bestFit="1" customWidth="1"/>
    <col min="10" max="10" width="17.140625" bestFit="1" customWidth="1"/>
  </cols>
  <sheetData>
    <row r="1" spans="2:11" x14ac:dyDescent="0.2">
      <c r="B1" s="35" t="s">
        <v>86</v>
      </c>
      <c r="C1" s="36">
        <f>H56/G56</f>
        <v>19.152440846672366</v>
      </c>
    </row>
    <row r="2" spans="2:11" x14ac:dyDescent="0.2">
      <c r="B2" s="6"/>
      <c r="C2" s="38" t="s">
        <v>64</v>
      </c>
      <c r="D2" s="38"/>
      <c r="E2" s="38"/>
      <c r="F2" s="38"/>
      <c r="G2" s="38"/>
      <c r="H2" s="38"/>
    </row>
    <row r="3" spans="2:11" x14ac:dyDescent="0.2">
      <c r="C3" s="37" t="s">
        <v>80</v>
      </c>
      <c r="D3" s="37"/>
      <c r="E3" s="37"/>
      <c r="F3" s="37"/>
      <c r="G3" s="37"/>
      <c r="H3" s="37"/>
    </row>
    <row r="4" spans="2:11" ht="39" thickBot="1" x14ac:dyDescent="0.25">
      <c r="B4" s="3" t="s">
        <v>60</v>
      </c>
      <c r="C4" s="3" t="s">
        <v>82</v>
      </c>
      <c r="D4" s="3" t="s">
        <v>83</v>
      </c>
      <c r="E4" s="4" t="s">
        <v>58</v>
      </c>
      <c r="F4" s="3" t="s">
        <v>84</v>
      </c>
      <c r="G4" s="3" t="s">
        <v>0</v>
      </c>
      <c r="H4" s="3" t="s">
        <v>1</v>
      </c>
      <c r="J4" t="s">
        <v>56</v>
      </c>
      <c r="K4" t="s">
        <v>57</v>
      </c>
    </row>
    <row r="5" spans="2:11" ht="13.5" thickTop="1" x14ac:dyDescent="0.2">
      <c r="B5" t="s">
        <v>2</v>
      </c>
      <c r="C5" s="19">
        <v>6505.0999999999995</v>
      </c>
      <c r="D5" s="18">
        <v>251306.3</v>
      </c>
      <c r="E5" s="21">
        <f>ROUND(D5/C5,2)</f>
        <v>38.630000000000003</v>
      </c>
      <c r="F5" s="18">
        <v>0.42</v>
      </c>
      <c r="G5" s="24">
        <f>F5*C5</f>
        <v>2732.1419999999998</v>
      </c>
      <c r="H5" s="24">
        <f>F5*D5</f>
        <v>105548.64599999999</v>
      </c>
      <c r="I5" t="s">
        <v>77</v>
      </c>
      <c r="J5" s="32">
        <v>2873188838</v>
      </c>
      <c r="K5">
        <v>0.85025944332229897</v>
      </c>
    </row>
    <row r="6" spans="2:11" x14ac:dyDescent="0.2">
      <c r="B6" t="s">
        <v>4</v>
      </c>
      <c r="C6" s="19">
        <v>34663</v>
      </c>
      <c r="D6" s="18">
        <v>592395.75</v>
      </c>
      <c r="E6" s="21">
        <f t="shared" ref="E6:E55" si="0">ROUND(D6/C6,2)</f>
        <v>17.09</v>
      </c>
      <c r="F6" s="18">
        <v>0.78</v>
      </c>
      <c r="G6" s="24">
        <f t="shared" ref="G6:G55" si="1">F6*C6</f>
        <v>27037.14</v>
      </c>
      <c r="H6" s="24">
        <f t="shared" ref="H6:H55" si="2">F6*D6</f>
        <v>462068.685</v>
      </c>
      <c r="I6" t="s">
        <v>78</v>
      </c>
      <c r="J6" s="32">
        <v>506063234</v>
      </c>
      <c r="K6">
        <v>0.14974055667770103</v>
      </c>
    </row>
    <row r="7" spans="2:11" x14ac:dyDescent="0.2">
      <c r="B7" t="s">
        <v>6</v>
      </c>
      <c r="C7" s="19">
        <v>12723.6</v>
      </c>
      <c r="D7" s="18">
        <v>410035.74</v>
      </c>
      <c r="E7" s="21">
        <f t="shared" si="0"/>
        <v>32.229999999999997</v>
      </c>
      <c r="F7" s="18">
        <v>0.54</v>
      </c>
      <c r="G7" s="24">
        <f t="shared" si="1"/>
        <v>6870.7440000000006</v>
      </c>
      <c r="H7" s="24">
        <f t="shared" si="2"/>
        <v>221419.2996</v>
      </c>
    </row>
    <row r="8" spans="2:11" x14ac:dyDescent="0.2">
      <c r="B8" t="s">
        <v>7</v>
      </c>
      <c r="C8" s="19">
        <v>19562.400000000001</v>
      </c>
      <c r="D8" s="18">
        <v>870807.71</v>
      </c>
      <c r="E8" s="21">
        <f t="shared" si="0"/>
        <v>44.51</v>
      </c>
      <c r="F8" s="18">
        <v>1.44</v>
      </c>
      <c r="G8" s="24">
        <f t="shared" si="1"/>
        <v>28169.856</v>
      </c>
      <c r="H8" s="24">
        <f t="shared" si="2"/>
        <v>1253963.1024</v>
      </c>
    </row>
    <row r="9" spans="2:11" x14ac:dyDescent="0.2">
      <c r="B9" t="s">
        <v>8</v>
      </c>
      <c r="C9" s="19">
        <v>22866.300000000003</v>
      </c>
      <c r="D9" s="18">
        <v>420385.83</v>
      </c>
      <c r="E9" s="21">
        <f t="shared" si="0"/>
        <v>18.38</v>
      </c>
      <c r="F9" s="18">
        <v>0.66</v>
      </c>
      <c r="G9" s="24">
        <f t="shared" si="1"/>
        <v>15091.758000000003</v>
      </c>
      <c r="H9" s="24">
        <f t="shared" si="2"/>
        <v>277454.64780000004</v>
      </c>
    </row>
    <row r="10" spans="2:11" x14ac:dyDescent="0.2">
      <c r="B10" t="s">
        <v>9</v>
      </c>
      <c r="C10" s="19">
        <v>62041.900000000009</v>
      </c>
      <c r="D10" s="18">
        <v>1082414.69</v>
      </c>
      <c r="E10" s="21">
        <f t="shared" si="0"/>
        <v>17.45</v>
      </c>
      <c r="F10" s="18">
        <v>2.63</v>
      </c>
      <c r="G10" s="24">
        <f t="shared" si="1"/>
        <v>163170.19700000001</v>
      </c>
      <c r="H10" s="24">
        <f t="shared" si="2"/>
        <v>2846750.6346999998</v>
      </c>
    </row>
    <row r="11" spans="2:11" x14ac:dyDescent="0.2">
      <c r="B11" t="s">
        <v>10</v>
      </c>
      <c r="C11" s="19">
        <v>42677.600000000006</v>
      </c>
      <c r="D11" s="18">
        <v>769506.48</v>
      </c>
      <c r="E11" s="21">
        <f t="shared" si="0"/>
        <v>18.03</v>
      </c>
      <c r="F11" s="18">
        <v>1.21</v>
      </c>
      <c r="G11" s="24">
        <f t="shared" si="1"/>
        <v>51639.896000000008</v>
      </c>
      <c r="H11" s="24">
        <f t="shared" si="2"/>
        <v>931102.84080000001</v>
      </c>
    </row>
    <row r="12" spans="2:11" x14ac:dyDescent="0.2">
      <c r="B12" t="s">
        <v>11</v>
      </c>
      <c r="C12" s="19">
        <v>-55964.400000000009</v>
      </c>
      <c r="D12" s="18">
        <v>369587.20000000001</v>
      </c>
      <c r="E12" s="21">
        <f t="shared" si="0"/>
        <v>-6.6</v>
      </c>
      <c r="F12" s="18">
        <v>0.51</v>
      </c>
      <c r="G12" s="24">
        <f t="shared" si="1"/>
        <v>-28541.844000000005</v>
      </c>
      <c r="H12" s="24">
        <f t="shared" si="2"/>
        <v>188489.47200000001</v>
      </c>
    </row>
    <row r="13" spans="2:11" x14ac:dyDescent="0.2">
      <c r="B13" t="s">
        <v>12</v>
      </c>
      <c r="C13" s="19">
        <v>-5556.4</v>
      </c>
      <c r="D13" s="18">
        <v>307418.56</v>
      </c>
      <c r="E13" s="21">
        <f t="shared" si="0"/>
        <v>-55.33</v>
      </c>
      <c r="F13" s="18">
        <v>0.39</v>
      </c>
      <c r="G13" s="24">
        <f t="shared" si="1"/>
        <v>-2166.9960000000001</v>
      </c>
      <c r="H13" s="24">
        <f t="shared" si="2"/>
        <v>119893.2384</v>
      </c>
    </row>
    <row r="14" spans="2:11" x14ac:dyDescent="0.2">
      <c r="B14" t="s">
        <v>13</v>
      </c>
      <c r="C14" s="19">
        <v>79633.600000000006</v>
      </c>
      <c r="D14" s="18">
        <v>907976.89</v>
      </c>
      <c r="E14" s="21">
        <f t="shared" si="0"/>
        <v>11.4</v>
      </c>
      <c r="F14" s="18">
        <v>1.1100000000000001</v>
      </c>
      <c r="G14" s="24">
        <f t="shared" si="1"/>
        <v>88393.296000000017</v>
      </c>
      <c r="H14" s="24">
        <f t="shared" si="2"/>
        <v>1007854.3479000001</v>
      </c>
    </row>
    <row r="15" spans="2:11" x14ac:dyDescent="0.2">
      <c r="B15" t="s">
        <v>14</v>
      </c>
      <c r="C15" s="19">
        <v>58842</v>
      </c>
      <c r="D15" s="18">
        <v>1318842.23</v>
      </c>
      <c r="E15" s="21">
        <f t="shared" si="0"/>
        <v>22.41</v>
      </c>
      <c r="F15" s="18">
        <v>1.41</v>
      </c>
      <c r="G15" s="24">
        <f t="shared" si="1"/>
        <v>82967.22</v>
      </c>
      <c r="H15" s="24">
        <f t="shared" si="2"/>
        <v>1859567.5443</v>
      </c>
    </row>
    <row r="16" spans="2:11" x14ac:dyDescent="0.2">
      <c r="B16" t="s">
        <v>15</v>
      </c>
      <c r="C16" s="19">
        <v>28138</v>
      </c>
      <c r="D16" s="18">
        <v>674170.31</v>
      </c>
      <c r="E16" s="21">
        <f t="shared" si="0"/>
        <v>23.96</v>
      </c>
      <c r="F16" s="18">
        <v>0.66</v>
      </c>
      <c r="G16" s="24">
        <f t="shared" si="1"/>
        <v>18571.080000000002</v>
      </c>
      <c r="H16" s="24">
        <f t="shared" si="2"/>
        <v>444952.40460000007</v>
      </c>
    </row>
    <row r="17" spans="2:8" x14ac:dyDescent="0.2">
      <c r="B17" t="s">
        <v>16</v>
      </c>
      <c r="C17" s="19">
        <v>17938</v>
      </c>
      <c r="D17" s="18">
        <v>656987.43999999994</v>
      </c>
      <c r="E17" s="21">
        <f t="shared" si="0"/>
        <v>36.630000000000003</v>
      </c>
      <c r="F17" s="18">
        <v>0.62</v>
      </c>
      <c r="G17" s="24">
        <f t="shared" si="1"/>
        <v>11121.56</v>
      </c>
      <c r="H17" s="24">
        <f t="shared" si="2"/>
        <v>407332.21279999998</v>
      </c>
    </row>
    <row r="18" spans="2:8" x14ac:dyDescent="0.2">
      <c r="B18" t="s">
        <v>17</v>
      </c>
      <c r="C18" s="19">
        <v>10539.8</v>
      </c>
      <c r="D18" s="18">
        <v>465288.56</v>
      </c>
      <c r="E18" s="21">
        <f t="shared" si="0"/>
        <v>44.15</v>
      </c>
      <c r="F18" s="18">
        <v>0.95</v>
      </c>
      <c r="G18" s="24">
        <f t="shared" si="1"/>
        <v>10012.81</v>
      </c>
      <c r="H18" s="24">
        <f t="shared" si="2"/>
        <v>442024.13199999998</v>
      </c>
    </row>
    <row r="19" spans="2:8" x14ac:dyDescent="0.2">
      <c r="B19" t="s">
        <v>18</v>
      </c>
      <c r="C19" s="18">
        <v>116315.90000000001</v>
      </c>
      <c r="D19" s="18">
        <v>1931860.05</v>
      </c>
      <c r="E19" s="21">
        <f t="shared" si="0"/>
        <v>16.61</v>
      </c>
      <c r="F19" s="18">
        <v>1.29</v>
      </c>
      <c r="G19" s="24">
        <f t="shared" si="1"/>
        <v>150047.51100000003</v>
      </c>
      <c r="H19" s="24">
        <f t="shared" si="2"/>
        <v>2492099.4645000002</v>
      </c>
    </row>
    <row r="20" spans="2:8" x14ac:dyDescent="0.2">
      <c r="B20" t="s">
        <v>19</v>
      </c>
      <c r="C20" s="19">
        <v>11642</v>
      </c>
      <c r="D20" s="18">
        <v>524669.81000000006</v>
      </c>
      <c r="E20" s="21">
        <f t="shared" si="0"/>
        <v>45.07</v>
      </c>
      <c r="F20" s="18">
        <v>1.32</v>
      </c>
      <c r="G20" s="24">
        <f t="shared" si="1"/>
        <v>15367.44</v>
      </c>
      <c r="H20" s="24">
        <f t="shared" si="2"/>
        <v>692564.1492000001</v>
      </c>
    </row>
    <row r="21" spans="2:8" x14ac:dyDescent="0.2">
      <c r="B21" t="s">
        <v>20</v>
      </c>
      <c r="C21" s="19">
        <v>14600.1</v>
      </c>
      <c r="D21" s="18">
        <v>606922.14</v>
      </c>
      <c r="E21" s="21">
        <f t="shared" si="0"/>
        <v>41.57</v>
      </c>
      <c r="F21" s="18">
        <v>0.95</v>
      </c>
      <c r="G21" s="24">
        <f t="shared" si="1"/>
        <v>13870.094999999999</v>
      </c>
      <c r="H21" s="24">
        <f t="shared" si="2"/>
        <v>576576.03299999994</v>
      </c>
    </row>
    <row r="22" spans="2:8" x14ac:dyDescent="0.2">
      <c r="B22" t="s">
        <v>21</v>
      </c>
      <c r="C22" s="19">
        <v>36940.800000000003</v>
      </c>
      <c r="D22" s="18">
        <v>538468.66</v>
      </c>
      <c r="E22" s="21">
        <f t="shared" si="0"/>
        <v>14.58</v>
      </c>
      <c r="F22" s="18">
        <v>0.66</v>
      </c>
      <c r="G22" s="24">
        <f t="shared" si="1"/>
        <v>24380.928000000004</v>
      </c>
      <c r="H22" s="24">
        <f t="shared" si="2"/>
        <v>355389.31560000003</v>
      </c>
    </row>
    <row r="23" spans="2:8" x14ac:dyDescent="0.2">
      <c r="B23" t="s">
        <v>22</v>
      </c>
      <c r="C23" s="19">
        <v>38375</v>
      </c>
      <c r="D23" s="18">
        <v>397080.92</v>
      </c>
      <c r="E23" s="21">
        <f t="shared" si="0"/>
        <v>10.35</v>
      </c>
      <c r="F23" s="18">
        <v>0.93</v>
      </c>
      <c r="G23" s="24">
        <f t="shared" si="1"/>
        <v>35688.75</v>
      </c>
      <c r="H23" s="24">
        <f t="shared" si="2"/>
        <v>369285.25560000003</v>
      </c>
    </row>
    <row r="24" spans="2:8" x14ac:dyDescent="0.2">
      <c r="B24" t="s">
        <v>23</v>
      </c>
      <c r="C24" s="19">
        <v>76055.62</v>
      </c>
      <c r="D24" s="18">
        <v>1129418.96</v>
      </c>
      <c r="E24" s="21">
        <f t="shared" si="0"/>
        <v>14.85</v>
      </c>
      <c r="F24" s="18">
        <v>1.5</v>
      </c>
      <c r="G24" s="24">
        <f t="shared" si="1"/>
        <v>114083.43</v>
      </c>
      <c r="H24" s="24">
        <f t="shared" si="2"/>
        <v>1694128.44</v>
      </c>
    </row>
    <row r="25" spans="2:8" x14ac:dyDescent="0.2">
      <c r="B25" t="s">
        <v>24</v>
      </c>
      <c r="C25" s="19">
        <v>134253</v>
      </c>
      <c r="D25" s="18">
        <v>3027918.76</v>
      </c>
      <c r="E25" s="21">
        <f t="shared" si="0"/>
        <v>22.55</v>
      </c>
      <c r="F25" s="18">
        <v>7.98</v>
      </c>
      <c r="G25" s="24">
        <f t="shared" si="1"/>
        <v>1071338.94</v>
      </c>
      <c r="H25" s="24">
        <f t="shared" si="2"/>
        <v>24162791.704799999</v>
      </c>
    </row>
    <row r="26" spans="2:8" x14ac:dyDescent="0.2">
      <c r="B26" t="s">
        <v>25</v>
      </c>
      <c r="C26" s="19">
        <v>35177.800000000003</v>
      </c>
      <c r="D26" s="18">
        <v>640275.73</v>
      </c>
      <c r="E26" s="21">
        <f t="shared" si="0"/>
        <v>18.2</v>
      </c>
      <c r="F26" s="18">
        <v>1.34</v>
      </c>
      <c r="G26" s="24">
        <f t="shared" si="1"/>
        <v>47138.252000000008</v>
      </c>
      <c r="H26" s="24">
        <f t="shared" si="2"/>
        <v>857969.47820000001</v>
      </c>
    </row>
    <row r="27" spans="2:8" x14ac:dyDescent="0.2">
      <c r="B27" t="s">
        <v>26</v>
      </c>
      <c r="C27" s="19">
        <v>11306</v>
      </c>
      <c r="D27" s="18">
        <v>365294.49</v>
      </c>
      <c r="E27" s="21">
        <f t="shared" si="0"/>
        <v>32.31</v>
      </c>
      <c r="F27" s="18">
        <v>0.74</v>
      </c>
      <c r="G27" s="24">
        <f t="shared" si="1"/>
        <v>8366.44</v>
      </c>
      <c r="H27" s="24">
        <f t="shared" si="2"/>
        <v>270317.92259999999</v>
      </c>
    </row>
    <row r="28" spans="2:8" x14ac:dyDescent="0.2">
      <c r="B28" t="s">
        <v>27</v>
      </c>
      <c r="C28" s="19">
        <v>43544.4</v>
      </c>
      <c r="D28" s="18">
        <v>1797321.91</v>
      </c>
      <c r="E28" s="21">
        <f t="shared" si="0"/>
        <v>41.28</v>
      </c>
      <c r="F28" s="18">
        <v>1.99</v>
      </c>
      <c r="G28" s="24">
        <f t="shared" si="1"/>
        <v>86653.356</v>
      </c>
      <c r="H28" s="24">
        <f t="shared" si="2"/>
        <v>3576670.6009</v>
      </c>
    </row>
    <row r="29" spans="2:8" x14ac:dyDescent="0.2">
      <c r="B29" t="s">
        <v>28</v>
      </c>
      <c r="C29" s="19">
        <v>115576.9</v>
      </c>
      <c r="D29" s="18">
        <v>2025113.64</v>
      </c>
      <c r="E29" s="21">
        <f t="shared" si="0"/>
        <v>17.52</v>
      </c>
      <c r="F29" s="18">
        <v>6.61</v>
      </c>
      <c r="G29" s="24">
        <f t="shared" si="1"/>
        <v>763963.30900000001</v>
      </c>
      <c r="H29" s="24">
        <f t="shared" si="2"/>
        <v>13386001.160399999</v>
      </c>
    </row>
    <row r="30" spans="2:8" x14ac:dyDescent="0.2">
      <c r="B30" t="s">
        <v>29</v>
      </c>
      <c r="C30" s="19">
        <v>90238.6</v>
      </c>
      <c r="D30" s="18">
        <v>1539925.1</v>
      </c>
      <c r="E30" s="21">
        <f t="shared" si="0"/>
        <v>17.07</v>
      </c>
      <c r="F30" s="18">
        <v>5.0999999999999996</v>
      </c>
      <c r="G30" s="24">
        <f t="shared" si="1"/>
        <v>460216.86</v>
      </c>
      <c r="H30" s="24">
        <f t="shared" si="2"/>
        <v>7853618.0099999998</v>
      </c>
    </row>
    <row r="31" spans="2:8" x14ac:dyDescent="0.2">
      <c r="B31" t="s">
        <v>30</v>
      </c>
      <c r="C31" s="19">
        <v>99164.3</v>
      </c>
      <c r="D31" s="18">
        <v>2853812.13</v>
      </c>
      <c r="E31" s="21">
        <f t="shared" si="0"/>
        <v>28.78</v>
      </c>
      <c r="F31" s="18">
        <v>6.51</v>
      </c>
      <c r="G31" s="24">
        <f t="shared" si="1"/>
        <v>645559.59299999999</v>
      </c>
      <c r="H31" s="24">
        <f t="shared" si="2"/>
        <v>18578316.9663</v>
      </c>
    </row>
    <row r="32" spans="2:8" x14ac:dyDescent="0.2">
      <c r="B32" t="s">
        <v>31</v>
      </c>
      <c r="C32" s="19">
        <v>16517.2</v>
      </c>
      <c r="D32" s="18">
        <v>277301.82</v>
      </c>
      <c r="E32" s="21">
        <f t="shared" si="0"/>
        <v>16.79</v>
      </c>
      <c r="F32" s="18">
        <v>0.32</v>
      </c>
      <c r="G32" s="24">
        <f t="shared" si="1"/>
        <v>5285.5039999999999</v>
      </c>
      <c r="H32" s="24">
        <f t="shared" si="2"/>
        <v>88736.582399999999</v>
      </c>
    </row>
    <row r="33" spans="2:8" x14ac:dyDescent="0.2">
      <c r="B33" t="s">
        <v>32</v>
      </c>
      <c r="C33" s="19">
        <v>25670.1</v>
      </c>
      <c r="D33" s="18">
        <v>650841.18999999994</v>
      </c>
      <c r="E33" s="21">
        <f t="shared" si="0"/>
        <v>25.35</v>
      </c>
      <c r="F33" s="18">
        <v>1.8</v>
      </c>
      <c r="G33" s="24">
        <f t="shared" si="1"/>
        <v>46206.18</v>
      </c>
      <c r="H33" s="24">
        <f t="shared" si="2"/>
        <v>1171514.142</v>
      </c>
    </row>
    <row r="34" spans="2:8" x14ac:dyDescent="0.2">
      <c r="B34" t="s">
        <v>33</v>
      </c>
      <c r="C34" s="19">
        <v>141040</v>
      </c>
      <c r="D34" s="18">
        <v>2274262.34</v>
      </c>
      <c r="E34" s="21">
        <f t="shared" si="0"/>
        <v>16.12</v>
      </c>
      <c r="F34" s="18">
        <v>6.44</v>
      </c>
      <c r="G34" s="24">
        <f t="shared" si="1"/>
        <v>908297.60000000009</v>
      </c>
      <c r="H34" s="24">
        <f t="shared" si="2"/>
        <v>14646249.469599999</v>
      </c>
    </row>
    <row r="35" spans="2:8" x14ac:dyDescent="0.2">
      <c r="B35" t="s">
        <v>34</v>
      </c>
      <c r="C35" s="19">
        <v>43238.7</v>
      </c>
      <c r="D35" s="18">
        <v>1343444.74</v>
      </c>
      <c r="E35" s="21">
        <f t="shared" si="0"/>
        <v>31.07</v>
      </c>
      <c r="F35" s="18">
        <v>2.98</v>
      </c>
      <c r="G35" s="24">
        <f t="shared" si="1"/>
        <v>128851.32599999999</v>
      </c>
      <c r="H35" s="24">
        <f t="shared" si="2"/>
        <v>4003465.3251999998</v>
      </c>
    </row>
    <row r="36" spans="2:8" x14ac:dyDescent="0.2">
      <c r="B36" t="s">
        <v>35</v>
      </c>
      <c r="C36" s="19">
        <v>58737.599999999991</v>
      </c>
      <c r="D36" s="18">
        <v>1282943.77</v>
      </c>
      <c r="E36" s="21">
        <f t="shared" si="0"/>
        <v>21.84</v>
      </c>
      <c r="F36" s="18">
        <v>3.75</v>
      </c>
      <c r="G36" s="24">
        <f t="shared" si="1"/>
        <v>220265.99999999997</v>
      </c>
      <c r="H36" s="24">
        <f t="shared" si="2"/>
        <v>4811039.1375000002</v>
      </c>
    </row>
    <row r="37" spans="2:8" x14ac:dyDescent="0.2">
      <c r="B37" t="s">
        <v>36</v>
      </c>
      <c r="C37" s="19">
        <v>28287.700000000004</v>
      </c>
      <c r="D37" s="18">
        <v>674043.46</v>
      </c>
      <c r="E37" s="21">
        <f t="shared" si="0"/>
        <v>23.83</v>
      </c>
      <c r="F37" s="18">
        <v>1.19</v>
      </c>
      <c r="G37" s="24">
        <f t="shared" si="1"/>
        <v>33662.363000000005</v>
      </c>
      <c r="H37" s="24">
        <f t="shared" si="2"/>
        <v>802111.71739999996</v>
      </c>
    </row>
    <row r="38" spans="2:8" x14ac:dyDescent="0.2">
      <c r="B38" t="s">
        <v>37</v>
      </c>
      <c r="C38" s="19">
        <v>37464.5</v>
      </c>
      <c r="D38" s="18">
        <v>725466.96</v>
      </c>
      <c r="E38" s="21">
        <f t="shared" si="0"/>
        <v>19.36</v>
      </c>
      <c r="F38" s="18">
        <v>1.82</v>
      </c>
      <c r="G38" s="24">
        <f t="shared" si="1"/>
        <v>68185.39</v>
      </c>
      <c r="H38" s="24">
        <f t="shared" si="2"/>
        <v>1320349.8672</v>
      </c>
    </row>
    <row r="39" spans="2:8" x14ac:dyDescent="0.2">
      <c r="B39" t="s">
        <v>38</v>
      </c>
      <c r="C39" s="19">
        <v>60371</v>
      </c>
      <c r="D39" s="18">
        <v>1559337.27</v>
      </c>
      <c r="E39" s="21">
        <f t="shared" si="0"/>
        <v>25.83</v>
      </c>
      <c r="F39" s="18">
        <v>2.31</v>
      </c>
      <c r="G39" s="24">
        <f t="shared" si="1"/>
        <v>139457.01</v>
      </c>
      <c r="H39" s="24">
        <f t="shared" si="2"/>
        <v>3602069.0937000001</v>
      </c>
    </row>
    <row r="40" spans="2:8" x14ac:dyDescent="0.2">
      <c r="B40" t="s">
        <v>39</v>
      </c>
      <c r="C40" s="19">
        <v>100438.59999999999</v>
      </c>
      <c r="D40" s="18">
        <v>1359264.81</v>
      </c>
      <c r="E40" s="21">
        <f t="shared" si="0"/>
        <v>13.53</v>
      </c>
      <c r="F40" s="18">
        <v>1.33</v>
      </c>
      <c r="G40" s="24">
        <f t="shared" si="1"/>
        <v>133583.33799999999</v>
      </c>
      <c r="H40" s="24">
        <f t="shared" si="2"/>
        <v>1807822.1973000001</v>
      </c>
    </row>
    <row r="41" spans="2:8" x14ac:dyDescent="0.2">
      <c r="B41" t="s">
        <v>40</v>
      </c>
      <c r="C41" s="19">
        <v>150886.29999999999</v>
      </c>
      <c r="D41" s="18">
        <v>2668671.2599999998</v>
      </c>
      <c r="E41" s="21">
        <f t="shared" si="0"/>
        <v>17.690000000000001</v>
      </c>
      <c r="F41" s="18">
        <v>1.71</v>
      </c>
      <c r="G41" s="24">
        <f t="shared" si="1"/>
        <v>258015.57299999997</v>
      </c>
      <c r="H41" s="24">
        <f t="shared" si="2"/>
        <v>4563427.8545999993</v>
      </c>
    </row>
    <row r="42" spans="2:8" x14ac:dyDescent="0.2">
      <c r="B42" t="s">
        <v>41</v>
      </c>
      <c r="C42" s="19">
        <v>68859.399999999994</v>
      </c>
      <c r="D42" s="18">
        <v>969021.19</v>
      </c>
      <c r="E42" s="21">
        <f t="shared" si="0"/>
        <v>14.07</v>
      </c>
      <c r="F42" s="18">
        <v>1.39</v>
      </c>
      <c r="G42" s="24">
        <f t="shared" si="1"/>
        <v>95714.565999999992</v>
      </c>
      <c r="H42" s="24">
        <f t="shared" si="2"/>
        <v>1346939.4540999997</v>
      </c>
    </row>
    <row r="43" spans="2:8" x14ac:dyDescent="0.2">
      <c r="B43" t="s">
        <v>42</v>
      </c>
      <c r="C43" s="19">
        <v>286120</v>
      </c>
      <c r="D43" s="18">
        <v>3372850.92</v>
      </c>
      <c r="E43" s="21">
        <f t="shared" si="0"/>
        <v>11.79</v>
      </c>
      <c r="F43" s="18">
        <v>5.41</v>
      </c>
      <c r="G43" s="24">
        <f t="shared" si="1"/>
        <v>1547909.2</v>
      </c>
      <c r="H43" s="24">
        <f t="shared" si="2"/>
        <v>18247123.477200001</v>
      </c>
    </row>
    <row r="44" spans="2:8" x14ac:dyDescent="0.2">
      <c r="B44" t="s">
        <v>43</v>
      </c>
      <c r="C44" s="19">
        <v>38696.400000000001</v>
      </c>
      <c r="D44" s="18">
        <v>2063540.21</v>
      </c>
      <c r="E44" s="21">
        <f t="shared" si="0"/>
        <v>53.33</v>
      </c>
      <c r="F44" s="18">
        <v>2.65</v>
      </c>
      <c r="G44" s="24">
        <f t="shared" si="1"/>
        <v>102545.46</v>
      </c>
      <c r="H44" s="24">
        <f t="shared" si="2"/>
        <v>5468381.5564999999</v>
      </c>
    </row>
    <row r="45" spans="2:8" x14ac:dyDescent="0.2">
      <c r="B45" t="s">
        <v>44</v>
      </c>
      <c r="C45" s="19">
        <v>82745.799999999988</v>
      </c>
      <c r="D45" s="18">
        <v>1645448.61</v>
      </c>
      <c r="E45" s="21">
        <f t="shared" si="0"/>
        <v>19.89</v>
      </c>
      <c r="F45" s="18">
        <v>2.54</v>
      </c>
      <c r="G45" s="24">
        <f t="shared" si="1"/>
        <v>210174.33199999997</v>
      </c>
      <c r="H45" s="24">
        <f t="shared" si="2"/>
        <v>4179439.4694000003</v>
      </c>
    </row>
    <row r="46" spans="2:8" x14ac:dyDescent="0.2">
      <c r="B46" t="s">
        <v>45</v>
      </c>
      <c r="C46" s="19">
        <v>253538.3</v>
      </c>
      <c r="D46" s="18">
        <v>4336074.47</v>
      </c>
      <c r="E46" s="21">
        <f t="shared" si="0"/>
        <v>17.100000000000001</v>
      </c>
      <c r="F46" s="18">
        <v>4</v>
      </c>
      <c r="G46" s="24">
        <f t="shared" si="1"/>
        <v>1014153.2</v>
      </c>
      <c r="H46" s="24">
        <f t="shared" si="2"/>
        <v>17344297.879999999</v>
      </c>
    </row>
    <row r="47" spans="2:8" x14ac:dyDescent="0.2">
      <c r="B47" t="s">
        <v>47</v>
      </c>
      <c r="C47" s="20">
        <v>100771.55885933823</v>
      </c>
      <c r="D47" s="18">
        <v>1358429.29</v>
      </c>
      <c r="E47" s="21">
        <f t="shared" si="0"/>
        <v>13.48</v>
      </c>
      <c r="F47" s="18">
        <v>2.93</v>
      </c>
      <c r="G47" s="24">
        <f t="shared" si="1"/>
        <v>295260.66745786101</v>
      </c>
      <c r="H47" s="24">
        <f t="shared" si="2"/>
        <v>3980197.8197000003</v>
      </c>
    </row>
    <row r="48" spans="2:8" x14ac:dyDescent="0.2">
      <c r="B48" t="s">
        <v>46</v>
      </c>
      <c r="C48" s="20">
        <v>17747.041140661779</v>
      </c>
      <c r="D48" s="18">
        <v>155792.20000000001</v>
      </c>
      <c r="E48" s="21">
        <f t="shared" si="0"/>
        <v>8.7799999999999994</v>
      </c>
      <c r="F48" s="18">
        <v>0.5</v>
      </c>
      <c r="G48" s="24">
        <f t="shared" si="1"/>
        <v>8873.5205703308893</v>
      </c>
      <c r="H48" s="24">
        <f t="shared" si="2"/>
        <v>77896.100000000006</v>
      </c>
    </row>
    <row r="49" spans="2:8" x14ac:dyDescent="0.2">
      <c r="B49" t="s">
        <v>48</v>
      </c>
      <c r="C49" s="19">
        <v>10094.4</v>
      </c>
      <c r="D49" s="18">
        <v>209608.78</v>
      </c>
      <c r="E49" s="21">
        <f t="shared" si="0"/>
        <v>20.76</v>
      </c>
      <c r="F49" s="18">
        <v>0.44</v>
      </c>
      <c r="G49" s="24">
        <f t="shared" si="1"/>
        <v>4441.5360000000001</v>
      </c>
      <c r="H49" s="24">
        <f t="shared" si="2"/>
        <v>92227.863200000007</v>
      </c>
    </row>
    <row r="50" spans="2:8" x14ac:dyDescent="0.2">
      <c r="B50" t="s">
        <v>49</v>
      </c>
      <c r="C50" s="19">
        <v>-86764.400000000009</v>
      </c>
      <c r="D50" s="18">
        <v>408760.3</v>
      </c>
      <c r="E50" s="21">
        <f t="shared" si="0"/>
        <v>-4.71</v>
      </c>
      <c r="F50" s="18">
        <v>0.92</v>
      </c>
      <c r="G50" s="24">
        <f t="shared" si="1"/>
        <v>-79823.248000000007</v>
      </c>
      <c r="H50" s="24">
        <f t="shared" si="2"/>
        <v>376059.47600000002</v>
      </c>
    </row>
    <row r="51" spans="2:8" x14ac:dyDescent="0.2">
      <c r="B51" t="s">
        <v>50</v>
      </c>
      <c r="C51" s="19">
        <v>30894.699999999997</v>
      </c>
      <c r="D51" s="18">
        <v>471184.72</v>
      </c>
      <c r="E51" s="21">
        <f t="shared" si="0"/>
        <v>15.25</v>
      </c>
      <c r="F51" s="18">
        <v>1</v>
      </c>
      <c r="G51" s="24">
        <f t="shared" si="1"/>
        <v>30894.699999999997</v>
      </c>
      <c r="H51" s="24">
        <f t="shared" si="2"/>
        <v>471184.72</v>
      </c>
    </row>
    <row r="52" spans="2:8" x14ac:dyDescent="0.2">
      <c r="B52" t="s">
        <v>51</v>
      </c>
      <c r="C52" s="19">
        <v>26642.1</v>
      </c>
      <c r="D52" s="18">
        <v>923564.01</v>
      </c>
      <c r="E52" s="21">
        <f t="shared" si="0"/>
        <v>34.67</v>
      </c>
      <c r="F52" s="18">
        <v>1.24</v>
      </c>
      <c r="G52" s="24">
        <f t="shared" si="1"/>
        <v>33036.203999999998</v>
      </c>
      <c r="H52" s="24">
        <f t="shared" si="2"/>
        <v>1145219.3724</v>
      </c>
    </row>
    <row r="53" spans="2:8" x14ac:dyDescent="0.2">
      <c r="B53" t="s">
        <v>52</v>
      </c>
      <c r="C53" s="19">
        <v>86366</v>
      </c>
      <c r="D53" s="18">
        <v>1145681.19</v>
      </c>
      <c r="E53" s="21">
        <f t="shared" si="0"/>
        <v>13.27</v>
      </c>
      <c r="F53" s="18">
        <v>0.99</v>
      </c>
      <c r="G53" s="24">
        <f t="shared" si="1"/>
        <v>85502.34</v>
      </c>
      <c r="H53" s="24">
        <f t="shared" si="2"/>
        <v>1134224.3780999999</v>
      </c>
    </row>
    <row r="54" spans="2:8" x14ac:dyDescent="0.2">
      <c r="B54" t="s">
        <v>53</v>
      </c>
      <c r="C54" s="19">
        <v>29111.9</v>
      </c>
      <c r="D54" s="18">
        <v>510331.55</v>
      </c>
      <c r="E54" s="21">
        <f t="shared" si="0"/>
        <v>17.53</v>
      </c>
      <c r="F54" s="18">
        <v>1.28</v>
      </c>
      <c r="G54" s="24">
        <f t="shared" si="1"/>
        <v>37263.232000000004</v>
      </c>
      <c r="H54" s="24">
        <f t="shared" si="2"/>
        <v>653224.38399999996</v>
      </c>
    </row>
    <row r="55" spans="2:8" x14ac:dyDescent="0.2">
      <c r="B55" t="s">
        <v>54</v>
      </c>
      <c r="C55" s="27">
        <v>9953.9000000000015</v>
      </c>
      <c r="D55" s="28">
        <v>424326.24</v>
      </c>
      <c r="E55" s="28">
        <f t="shared" si="0"/>
        <v>42.63</v>
      </c>
      <c r="F55" s="28">
        <v>0.82</v>
      </c>
      <c r="G55" s="30">
        <f t="shared" si="1"/>
        <v>8162.1980000000003</v>
      </c>
      <c r="H55" s="30">
        <f t="shared" si="2"/>
        <v>347947.51679999998</v>
      </c>
    </row>
    <row r="56" spans="2:8" x14ac:dyDescent="0.2">
      <c r="C56" s="10"/>
      <c r="D56" s="10"/>
      <c r="E56" s="25" t="s">
        <v>74</v>
      </c>
      <c r="F56" s="39">
        <f>SUM(F5:F55)</f>
        <v>100.00999999999998</v>
      </c>
      <c r="G56" s="26">
        <f>SUM(G5:G55)</f>
        <v>9247661.9550281931</v>
      </c>
      <c r="H56" s="26">
        <f>SUM(H5:H55)</f>
        <v>177115298.56369999</v>
      </c>
    </row>
    <row r="57" spans="2:8" x14ac:dyDescent="0.2">
      <c r="B57" s="9" t="s">
        <v>65</v>
      </c>
      <c r="G57" s="31" t="s">
        <v>75</v>
      </c>
      <c r="H57" s="31" t="s">
        <v>76</v>
      </c>
    </row>
    <row r="58" spans="2:8" x14ac:dyDescent="0.2">
      <c r="B58" t="s">
        <v>66</v>
      </c>
      <c r="F58" s="23">
        <v>42717</v>
      </c>
      <c r="G58" s="17">
        <v>8221.7999999999993</v>
      </c>
      <c r="H58" s="33">
        <f>G56</f>
        <v>9247661.9550281931</v>
      </c>
    </row>
    <row r="59" spans="2:8" x14ac:dyDescent="0.2">
      <c r="B59" t="s">
        <v>87</v>
      </c>
      <c r="F59" s="23">
        <v>42625</v>
      </c>
      <c r="G59" s="17">
        <v>8715.6</v>
      </c>
      <c r="H59" s="33">
        <f>'30062016'!G56</f>
        <v>9023174.191872593</v>
      </c>
    </row>
    <row r="60" spans="2:8" x14ac:dyDescent="0.2">
      <c r="B60" t="s">
        <v>85</v>
      </c>
      <c r="F60" t="s">
        <v>79</v>
      </c>
      <c r="G60" s="34">
        <f>G58/G59-1</f>
        <v>-5.6657028775987994E-2</v>
      </c>
      <c r="H60" s="34">
        <f>H58/H59-1</f>
        <v>2.4879023543378009E-2</v>
      </c>
    </row>
    <row r="61" spans="2:8" x14ac:dyDescent="0.2">
      <c r="B61" t="s">
        <v>88</v>
      </c>
    </row>
    <row r="62" spans="2:8" x14ac:dyDescent="0.2">
      <c r="B62" t="s">
        <v>89</v>
      </c>
    </row>
    <row r="63" spans="2:8" x14ac:dyDescent="0.2">
      <c r="B63" t="s">
        <v>90</v>
      </c>
    </row>
  </sheetData>
  <mergeCells count="2">
    <mergeCell ref="C2:H2"/>
    <mergeCell ref="C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31032016</vt:lpstr>
      <vt:lpstr>30062016</vt:lpstr>
      <vt:lpstr>30092016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</dc:creator>
  <cp:lastModifiedBy>Kimi</cp:lastModifiedBy>
  <dcterms:created xsi:type="dcterms:W3CDTF">2016-06-01T07:01:51Z</dcterms:created>
  <dcterms:modified xsi:type="dcterms:W3CDTF">2016-12-14T06:03:47Z</dcterms:modified>
</cp:coreProperties>
</file>