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ble\corp-dfs\CHQ-USERS8\pgadda001c\My Documents\DGCA_Reports\"/>
    </mc:Choice>
  </mc:AlternateContent>
  <bookViews>
    <workbookView xWindow="0" yWindow="0" windowWidth="20490" windowHeight="715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2" l="1"/>
  <c r="J21" i="2"/>
  <c r="I21" i="2"/>
  <c r="H21" i="2"/>
  <c r="G21" i="2"/>
  <c r="F21" i="2"/>
  <c r="G12" i="2"/>
  <c r="H12" i="2" s="1"/>
  <c r="I12" i="2" s="1"/>
  <c r="J12" i="2" s="1"/>
  <c r="K12" i="2" s="1"/>
  <c r="G11" i="2"/>
  <c r="H11" i="2" s="1"/>
  <c r="I11" i="2" s="1"/>
  <c r="J11" i="2" s="1"/>
  <c r="K11" i="2" s="1"/>
  <c r="G10" i="2"/>
  <c r="H10" i="2" s="1"/>
  <c r="I10" i="2" s="1"/>
  <c r="J10" i="2" s="1"/>
  <c r="K10" i="2" s="1"/>
  <c r="G9" i="2"/>
  <c r="H9" i="2" s="1"/>
  <c r="I9" i="2" s="1"/>
  <c r="J9" i="2" s="1"/>
  <c r="K9" i="2" s="1"/>
  <c r="G7" i="2"/>
  <c r="H7" i="2" s="1"/>
  <c r="I7" i="2" s="1"/>
  <c r="J7" i="2" s="1"/>
  <c r="K7" i="2" s="1"/>
  <c r="G6" i="2"/>
  <c r="G18" i="2" s="1"/>
  <c r="G20" i="2" s="1"/>
  <c r="F18" i="2"/>
  <c r="F20" i="2" s="1"/>
  <c r="D8" i="2"/>
  <c r="E8" i="2"/>
  <c r="F8" i="2"/>
  <c r="G8" i="2" s="1"/>
  <c r="H8" i="2" s="1"/>
  <c r="I8" i="2" s="1"/>
  <c r="J8" i="2" s="1"/>
  <c r="K8" i="2" s="1"/>
  <c r="D6" i="1"/>
  <c r="C5" i="1"/>
  <c r="D5" i="1" s="1"/>
  <c r="A5" i="1"/>
  <c r="C1" i="1"/>
  <c r="D1" i="1" s="1"/>
  <c r="D2" i="1" s="1"/>
  <c r="G23" i="2" l="1"/>
  <c r="F23" i="2"/>
  <c r="H6" i="2"/>
  <c r="I6" i="2" s="1"/>
  <c r="J6" i="2" s="1"/>
  <c r="K6" i="2" s="1"/>
  <c r="H18" i="2" l="1"/>
  <c r="H20" i="2" s="1"/>
  <c r="H23" i="2" s="1"/>
  <c r="I18" i="2"/>
  <c r="I20" i="2" s="1"/>
  <c r="I23" i="2" s="1"/>
  <c r="J18" i="2" l="1"/>
  <c r="J20" i="2" s="1"/>
  <c r="J23" i="2" s="1"/>
  <c r="K18" i="2"/>
  <c r="K20" i="2" s="1"/>
  <c r="K23" i="2" s="1"/>
</calcChain>
</file>

<file path=xl/sharedStrings.xml><?xml version="1.0" encoding="utf-8"?>
<sst xmlns="http://schemas.openxmlformats.org/spreadsheetml/2006/main" count="26" uniqueCount="24">
  <si>
    <t>Yearwise Domestic Passenger</t>
  </si>
  <si>
    <t>Indigo</t>
  </si>
  <si>
    <t>Air India</t>
  </si>
  <si>
    <t>Jet Airways + JetLite</t>
  </si>
  <si>
    <t>Spice Jet</t>
  </si>
  <si>
    <t>GoAir</t>
  </si>
  <si>
    <t>AirCosta</t>
  </si>
  <si>
    <t>Air Asia</t>
  </si>
  <si>
    <t>volumes in Lakhs</t>
  </si>
  <si>
    <t>Complaints per 10000 pax in Dec</t>
  </si>
  <si>
    <t>Complaints per 000 pax in Dec</t>
  </si>
  <si>
    <t>Net profit Margin</t>
  </si>
  <si>
    <t>Projected Revenue</t>
  </si>
  <si>
    <t>Rs Crores</t>
  </si>
  <si>
    <t>Average projected Growth Rate in passengers per year</t>
  </si>
  <si>
    <t>Net Profit which is caluculated from the value in the cell I2</t>
  </si>
  <si>
    <t>Average ticket price per passnager for the complete year</t>
  </si>
  <si>
    <t xml:space="preserve">Equity </t>
  </si>
  <si>
    <t>Projected or Expected EPS</t>
  </si>
  <si>
    <t>Actual Numbers from DGCA</t>
  </si>
  <si>
    <t>Indigo Future Projections</t>
  </si>
  <si>
    <t>Future Traffic Numbers with Above projected Growth rate per annum</t>
  </si>
  <si>
    <t>Expected Dividend Per Share</t>
  </si>
  <si>
    <t>Market share in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</si>
</sst>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0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7" sqref="D7"/>
    </sheetView>
  </sheetViews>
  <sheetFormatPr defaultRowHeight="15" x14ac:dyDescent="0.25"/>
  <cols>
    <col min="3" max="3" width="12" bestFit="1" customWidth="1"/>
    <col min="4" max="4" width="22" customWidth="1"/>
  </cols>
  <sheetData>
    <row r="1" spans="1:4" x14ac:dyDescent="0.25">
      <c r="A1">
        <v>2550000</v>
      </c>
      <c r="B1">
        <v>5600</v>
      </c>
      <c r="C1">
        <f>A1*B1</f>
        <v>14280000000</v>
      </c>
      <c r="D1">
        <f>C1*3</f>
        <v>42840000000</v>
      </c>
    </row>
    <row r="2" spans="1:4" x14ac:dyDescent="0.25">
      <c r="D2">
        <f>D1*0.15</f>
        <v>6426000000</v>
      </c>
    </row>
    <row r="5" spans="1:4" x14ac:dyDescent="0.25">
      <c r="A5">
        <f>A1*4</f>
        <v>10200000</v>
      </c>
      <c r="B5">
        <v>4000</v>
      </c>
      <c r="C5">
        <f>A5*B5</f>
        <v>40800000000</v>
      </c>
      <c r="D5" s="1">
        <f>C5*3</f>
        <v>122400000000</v>
      </c>
    </row>
    <row r="6" spans="1:4" x14ac:dyDescent="0.25">
      <c r="D6">
        <f>D5*0.15</f>
        <v>18360000000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B12" sqref="B12"/>
    </sheetView>
  </sheetViews>
  <sheetFormatPr defaultRowHeight="15" x14ac:dyDescent="0.25"/>
  <cols>
    <col min="1" max="1" width="29.140625" customWidth="1"/>
    <col min="4" max="4" width="12.85546875" customWidth="1"/>
    <col min="5" max="12" width="24.5703125" customWidth="1"/>
    <col min="13" max="13" width="21.85546875" bestFit="1" customWidth="1"/>
  </cols>
  <sheetData>
    <row r="1" spans="1:15" x14ac:dyDescent="0.25">
      <c r="H1" t="s">
        <v>14</v>
      </c>
      <c r="I1" t="s">
        <v>11</v>
      </c>
    </row>
    <row r="2" spans="1:15" x14ac:dyDescent="0.25">
      <c r="H2">
        <v>12</v>
      </c>
      <c r="I2">
        <v>17</v>
      </c>
    </row>
    <row r="3" spans="1:15" x14ac:dyDescent="0.25">
      <c r="B3" s="7" t="s">
        <v>23</v>
      </c>
      <c r="C3" s="7"/>
      <c r="D3" s="3" t="s">
        <v>19</v>
      </c>
      <c r="E3" s="3"/>
      <c r="F3" s="3"/>
      <c r="G3" s="5" t="s">
        <v>21</v>
      </c>
      <c r="H3" s="5"/>
      <c r="I3" s="5"/>
      <c r="J3" s="5"/>
      <c r="K3" s="5"/>
    </row>
    <row r="4" spans="1:15" x14ac:dyDescent="0.25">
      <c r="B4" s="8"/>
      <c r="C4" s="8"/>
      <c r="D4">
        <v>2013</v>
      </c>
      <c r="E4">
        <v>2014</v>
      </c>
      <c r="F4">
        <v>2015</v>
      </c>
      <c r="G4">
        <v>2016</v>
      </c>
      <c r="H4">
        <v>2017</v>
      </c>
      <c r="I4">
        <v>2018</v>
      </c>
      <c r="J4">
        <v>2019</v>
      </c>
      <c r="K4">
        <v>2020</v>
      </c>
      <c r="L4">
        <v>2014</v>
      </c>
      <c r="M4">
        <v>2015</v>
      </c>
    </row>
    <row r="5" spans="1:15" x14ac:dyDescent="0.25">
      <c r="A5" s="2" t="s">
        <v>0</v>
      </c>
      <c r="B5" s="6">
        <v>20.149999999999999</v>
      </c>
      <c r="C5" s="6">
        <v>20.14</v>
      </c>
      <c r="D5" s="2" t="s">
        <v>8</v>
      </c>
      <c r="E5" s="2" t="s">
        <v>8</v>
      </c>
      <c r="F5" s="2" t="s">
        <v>8</v>
      </c>
      <c r="G5" s="2"/>
      <c r="H5" s="2"/>
      <c r="I5" s="2"/>
      <c r="J5" s="2"/>
      <c r="K5" s="2"/>
      <c r="L5" s="2" t="s">
        <v>9</v>
      </c>
      <c r="M5" s="2" t="s">
        <v>10</v>
      </c>
      <c r="N5" s="2"/>
      <c r="O5" s="2"/>
    </row>
    <row r="6" spans="1:15" x14ac:dyDescent="0.25">
      <c r="A6" s="2" t="s">
        <v>1</v>
      </c>
      <c r="B6" s="2">
        <v>36.700000000000003</v>
      </c>
      <c r="C6" s="2">
        <v>31.8</v>
      </c>
      <c r="D6" s="2">
        <v>180.78</v>
      </c>
      <c r="E6" s="2">
        <v>214.25</v>
      </c>
      <c r="F6" s="2">
        <v>297.43</v>
      </c>
      <c r="G6" s="2">
        <f>F6*(1+($H$2/100))</f>
        <v>333.12160000000006</v>
      </c>
      <c r="H6" s="2">
        <f>G6*(1+($H$2/100))</f>
        <v>373.09619200000009</v>
      </c>
      <c r="I6" s="2">
        <f>H6*(1+($H$2/100))</f>
        <v>417.86773504000013</v>
      </c>
      <c r="J6" s="2">
        <f>I6*(1+($H$2/100))</f>
        <v>468.01186324480017</v>
      </c>
      <c r="K6" s="2">
        <f>J6*(1+($H$2/100))</f>
        <v>524.17328683417622</v>
      </c>
      <c r="L6" s="2">
        <v>1</v>
      </c>
      <c r="M6" s="2">
        <v>0.5</v>
      </c>
      <c r="N6" s="2"/>
      <c r="O6" s="2"/>
    </row>
    <row r="7" spans="1:15" x14ac:dyDescent="0.25">
      <c r="A7" s="2" t="s">
        <v>2</v>
      </c>
      <c r="B7" s="2">
        <v>16.399999999999999</v>
      </c>
      <c r="C7" s="2">
        <v>18.399999999999999</v>
      </c>
      <c r="D7" s="2">
        <v>103.55</v>
      </c>
      <c r="E7" s="2">
        <v>124.25</v>
      </c>
      <c r="F7" s="2">
        <v>133.35</v>
      </c>
      <c r="G7" s="2">
        <f>F7*(1+($H$2/100))</f>
        <v>149.352</v>
      </c>
      <c r="H7" s="2">
        <f>G7*(1+($H$2/100))</f>
        <v>167.27424000000002</v>
      </c>
      <c r="I7" s="2">
        <f>H7*(1+($H$2/100))</f>
        <v>187.34714880000004</v>
      </c>
      <c r="J7" s="2">
        <f>I7*(1+($H$2/100))</f>
        <v>209.82880665600007</v>
      </c>
      <c r="K7" s="2">
        <f>J7*(1+($H$2/100))</f>
        <v>235.00826345472009</v>
      </c>
      <c r="L7" s="2">
        <v>2.1</v>
      </c>
      <c r="M7" s="2">
        <v>4.3</v>
      </c>
      <c r="N7" s="2"/>
      <c r="O7" s="2"/>
    </row>
    <row r="8" spans="1:15" x14ac:dyDescent="0.25">
      <c r="A8" s="2" t="s">
        <v>3</v>
      </c>
      <c r="B8" s="2">
        <v>22.5</v>
      </c>
      <c r="C8" s="2">
        <v>21.7</v>
      </c>
      <c r="D8" s="2">
        <f>114.03+3.3</f>
        <v>117.33</v>
      </c>
      <c r="E8" s="2">
        <f>117.43+29.22</f>
        <v>146.65</v>
      </c>
      <c r="F8" s="2">
        <f>155.53+26.7</f>
        <v>182.23</v>
      </c>
      <c r="G8" s="2">
        <f>F8*(1+($H$2/100))</f>
        <v>204.0976</v>
      </c>
      <c r="H8" s="2">
        <f>G8*(1+($H$2/100))</f>
        <v>228.58931200000004</v>
      </c>
      <c r="I8" s="2">
        <f>H8*(1+($H$2/100))</f>
        <v>256.02002944000009</v>
      </c>
      <c r="J8" s="2">
        <f>I8*(1+($H$2/100))</f>
        <v>286.74243297280015</v>
      </c>
      <c r="K8" s="2">
        <f>J8*(1+($H$2/100))</f>
        <v>321.15152492953621</v>
      </c>
      <c r="L8" s="2">
        <v>1.5</v>
      </c>
      <c r="M8" s="2">
        <v>1.3</v>
      </c>
      <c r="N8" s="2"/>
      <c r="O8" s="2"/>
    </row>
    <row r="9" spans="1:15" x14ac:dyDescent="0.25">
      <c r="A9" s="2" t="s">
        <v>4</v>
      </c>
      <c r="B9" s="2">
        <v>11.6</v>
      </c>
      <c r="C9" s="2">
        <v>17.399999999999999</v>
      </c>
      <c r="D9" s="2">
        <v>114.73</v>
      </c>
      <c r="E9" s="2">
        <v>117.49</v>
      </c>
      <c r="F9" s="2">
        <v>94.25</v>
      </c>
      <c r="G9" s="2">
        <f>F9*(1+($H$2/100))</f>
        <v>105.56000000000002</v>
      </c>
      <c r="H9" s="2">
        <f>G9*(1+($H$2/100))</f>
        <v>118.22720000000002</v>
      </c>
      <c r="I9" s="2">
        <f>H9*(1+($H$2/100))</f>
        <v>132.41446400000004</v>
      </c>
      <c r="J9" s="2">
        <f>I9*(1+($H$2/100))</f>
        <v>148.30419968000007</v>
      </c>
      <c r="K9" s="2">
        <f>J9*(1+($H$2/100))</f>
        <v>166.10070364160009</v>
      </c>
      <c r="L9" s="2">
        <v>3.1</v>
      </c>
      <c r="M9" s="2">
        <v>0.6</v>
      </c>
      <c r="N9" s="2"/>
      <c r="O9" s="2"/>
    </row>
    <row r="10" spans="1:15" x14ac:dyDescent="0.25">
      <c r="A10" s="2" t="s">
        <v>5</v>
      </c>
      <c r="B10" s="2">
        <v>8.5</v>
      </c>
      <c r="C10" s="2">
        <v>9.1999999999999993</v>
      </c>
      <c r="D10" s="2">
        <v>52.5</v>
      </c>
      <c r="E10" s="2">
        <v>62.02</v>
      </c>
      <c r="F10" s="2">
        <v>69.28</v>
      </c>
      <c r="G10" s="2">
        <f>F10*(1+($H$2/100))</f>
        <v>77.593600000000009</v>
      </c>
      <c r="H10" s="2">
        <f>G10*(1+($H$2/100))</f>
        <v>86.904832000000013</v>
      </c>
      <c r="I10" s="2">
        <f>H10*(1+($H$2/100))</f>
        <v>97.333411840000025</v>
      </c>
      <c r="J10" s="2">
        <f>I10*(1+($H$2/100))</f>
        <v>109.01342126080004</v>
      </c>
      <c r="K10" s="2">
        <f>J10*(1+($H$2/100))</f>
        <v>122.09503181209607</v>
      </c>
      <c r="L10" s="2">
        <v>6.2</v>
      </c>
      <c r="M10" s="2">
        <v>1.5</v>
      </c>
      <c r="N10" s="2"/>
      <c r="O10" s="2"/>
    </row>
    <row r="11" spans="1:15" x14ac:dyDescent="0.25">
      <c r="A11" s="2" t="s">
        <v>6</v>
      </c>
      <c r="B11" s="2">
        <v>0.9</v>
      </c>
      <c r="C11" s="2">
        <v>0.9</v>
      </c>
      <c r="D11" s="2">
        <v>0.8</v>
      </c>
      <c r="E11" s="2">
        <v>5.88</v>
      </c>
      <c r="F11" s="2">
        <v>7.3</v>
      </c>
      <c r="G11" s="2">
        <f>F11*(1+($H$2/100))</f>
        <v>8.1760000000000002</v>
      </c>
      <c r="H11" s="2">
        <f>G11*(1+($H$2/100))</f>
        <v>9.1571200000000008</v>
      </c>
      <c r="I11" s="2">
        <f>H11*(1+($H$2/100))</f>
        <v>10.255974400000001</v>
      </c>
      <c r="J11" s="2">
        <f>I11*(1+($H$2/100))</f>
        <v>11.486691328000003</v>
      </c>
      <c r="K11" s="2">
        <f>J11*(1+($H$2/100))</f>
        <v>12.865094287360003</v>
      </c>
      <c r="L11" s="2">
        <v>0.4</v>
      </c>
      <c r="M11" s="2">
        <v>1.1000000000000001</v>
      </c>
      <c r="N11" s="2"/>
      <c r="O11" s="2"/>
    </row>
    <row r="12" spans="1:15" x14ac:dyDescent="0.25">
      <c r="A12" s="2" t="s">
        <v>7</v>
      </c>
      <c r="B12" s="2">
        <v>1.7</v>
      </c>
      <c r="C12" s="2">
        <v>0.5</v>
      </c>
      <c r="D12" s="2">
        <v>0</v>
      </c>
      <c r="E12" s="2">
        <v>3.28</v>
      </c>
      <c r="F12" s="2">
        <v>14.1</v>
      </c>
      <c r="G12" s="2">
        <f>F12*(1+($H$2/100))</f>
        <v>15.792000000000002</v>
      </c>
      <c r="H12" s="2">
        <f>G12*(1+($H$2/100))</f>
        <v>17.687040000000003</v>
      </c>
      <c r="I12" s="2">
        <f>H12*(1+($H$2/100))</f>
        <v>19.809484800000007</v>
      </c>
      <c r="J12" s="2">
        <f>I12*(1+($H$2/100))</f>
        <v>22.18662297600001</v>
      </c>
      <c r="K12" s="2">
        <f>J12*(1+($H$2/100))</f>
        <v>24.849017733120014</v>
      </c>
      <c r="L12" s="2">
        <v>1.8</v>
      </c>
      <c r="M12" s="2">
        <v>0.7</v>
      </c>
      <c r="N12" s="2"/>
      <c r="O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4" t="s">
        <v>20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1" x14ac:dyDescent="0.25">
      <c r="A17" t="s">
        <v>16</v>
      </c>
      <c r="F17">
        <v>4700</v>
      </c>
      <c r="G17">
        <v>4500</v>
      </c>
      <c r="H17">
        <v>4700</v>
      </c>
      <c r="I17">
        <v>4800</v>
      </c>
      <c r="J17">
        <v>4900</v>
      </c>
      <c r="K17">
        <v>5200</v>
      </c>
    </row>
    <row r="18" spans="1:11" x14ac:dyDescent="0.25">
      <c r="A18" t="s">
        <v>12</v>
      </c>
      <c r="F18">
        <f>F6*10000*F17</f>
        <v>13979210000</v>
      </c>
      <c r="G18">
        <f>G6*10000*G17</f>
        <v>14990472000.000002</v>
      </c>
      <c r="H18">
        <f>H6*10000*H17</f>
        <v>17535521024.000004</v>
      </c>
      <c r="I18">
        <f>I6*10000*I17</f>
        <v>20057651281.920006</v>
      </c>
      <c r="J18">
        <f>J6*10000*J17</f>
        <v>22932581298.995209</v>
      </c>
      <c r="K18">
        <f>K6*10000*K17</f>
        <v>27257010915.377167</v>
      </c>
    </row>
    <row r="19" spans="1:11" x14ac:dyDescent="0.25">
      <c r="A19" t="s">
        <v>13</v>
      </c>
      <c r="F19">
        <v>1000000</v>
      </c>
      <c r="G19">
        <v>1000000</v>
      </c>
      <c r="H19">
        <v>1000000</v>
      </c>
      <c r="I19">
        <v>1000000</v>
      </c>
      <c r="J19">
        <v>1000000</v>
      </c>
      <c r="K19">
        <v>1000000</v>
      </c>
    </row>
    <row r="20" spans="1:11" x14ac:dyDescent="0.25">
      <c r="F20">
        <f>F18/F19</f>
        <v>13979.21</v>
      </c>
      <c r="G20">
        <f>G18/G19</f>
        <v>14990.472000000002</v>
      </c>
      <c r="H20">
        <f>H18/H19</f>
        <v>17535.521024000005</v>
      </c>
      <c r="I20">
        <f>I18/I19</f>
        <v>20057.651281920007</v>
      </c>
      <c r="J20">
        <f>J18/J19</f>
        <v>22932.58129899521</v>
      </c>
      <c r="K20">
        <f>K18/K19</f>
        <v>27257.010915377166</v>
      </c>
    </row>
    <row r="21" spans="1:11" x14ac:dyDescent="0.25">
      <c r="A21" t="s">
        <v>15</v>
      </c>
      <c r="F21">
        <f>F20*($I$2/100)</f>
        <v>2376.4657000000002</v>
      </c>
      <c r="G21">
        <f>G20*($I$2/100)</f>
        <v>2548.3802400000004</v>
      </c>
      <c r="H21">
        <f>H20*($I$2/100)</f>
        <v>2981.0385740800011</v>
      </c>
      <c r="I21">
        <f>I20*($I$2/100)</f>
        <v>3409.8007179264014</v>
      </c>
      <c r="J21">
        <f>J20*($I$2/100)</f>
        <v>3898.5388208291861</v>
      </c>
      <c r="K21">
        <f>K20*($I$2/100)</f>
        <v>4633.691855614119</v>
      </c>
    </row>
    <row r="22" spans="1:11" x14ac:dyDescent="0.25">
      <c r="A22" t="s">
        <v>17</v>
      </c>
      <c r="F22">
        <v>34.369999999999997</v>
      </c>
      <c r="G22">
        <v>34.369999999999997</v>
      </c>
      <c r="H22">
        <v>34.369999999999997</v>
      </c>
      <c r="I22">
        <v>34.369999999999997</v>
      </c>
      <c r="J22">
        <v>34.369999999999997</v>
      </c>
      <c r="K22">
        <v>34.369999999999997</v>
      </c>
    </row>
    <row r="23" spans="1:11" x14ac:dyDescent="0.25">
      <c r="A23" t="s">
        <v>18</v>
      </c>
      <c r="F23">
        <f>F21/F22</f>
        <v>69.143604887983713</v>
      </c>
      <c r="G23">
        <f>G21/G22</f>
        <v>74.145482688391056</v>
      </c>
      <c r="H23">
        <f>H21/H22</f>
        <v>86.733737971486804</v>
      </c>
      <c r="I23">
        <f>I21/I22</f>
        <v>99.208633049938953</v>
      </c>
      <c r="J23">
        <f>J21/J22</f>
        <v>113.42853712043021</v>
      </c>
      <c r="K23">
        <f>K21/K22</f>
        <v>134.81791840599706</v>
      </c>
    </row>
    <row r="24" spans="1:11" x14ac:dyDescent="0.25">
      <c r="A24" t="s">
        <v>22</v>
      </c>
    </row>
  </sheetData>
  <mergeCells count="3">
    <mergeCell ref="D3:F3"/>
    <mergeCell ref="G3:K3"/>
    <mergeCell ref="B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Gaddam, Phaneendra (Contractor)</dc:creator>
  <cp:lastModifiedBy>Gaddam, Phaneendra (Contractor)</cp:lastModifiedBy>
  <dcterms:created xsi:type="dcterms:W3CDTF">2016-02-19T00:09:21Z</dcterms:created>
  <dcterms:modified xsi:type="dcterms:W3CDTF">2016-02-20T23:11:31Z</dcterms:modified>
</cp:coreProperties>
</file>