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9" i="1" l="1"/>
  <c r="F29" i="1"/>
  <c r="U39" i="1" l="1"/>
  <c r="T39" i="1"/>
  <c r="Q39" i="1"/>
  <c r="P39" i="1"/>
  <c r="M39" i="1"/>
  <c r="L39" i="1"/>
  <c r="I39" i="1"/>
  <c r="H39" i="1"/>
  <c r="E39" i="1"/>
  <c r="D39" i="1"/>
  <c r="B39" i="1"/>
  <c r="V7" i="1"/>
  <c r="R7" i="1"/>
  <c r="N7" i="1"/>
  <c r="J7" i="1"/>
  <c r="F7" i="1"/>
  <c r="F33" i="1"/>
  <c r="E33" i="1"/>
  <c r="B33" i="1"/>
  <c r="V36" i="1"/>
  <c r="R36" i="1"/>
  <c r="N36" i="1"/>
  <c r="J36" i="1"/>
  <c r="F36" i="1"/>
  <c r="E32" i="1"/>
  <c r="E31" i="1"/>
  <c r="E30" i="1"/>
  <c r="E29" i="1"/>
  <c r="B32" i="1"/>
  <c r="B31" i="1"/>
  <c r="B29" i="1"/>
  <c r="B30" i="1"/>
  <c r="D38" i="1"/>
  <c r="E38" i="1"/>
  <c r="H38" i="1"/>
  <c r="I38" i="1"/>
  <c r="L38" i="1"/>
  <c r="M38" i="1"/>
  <c r="B38" i="1"/>
  <c r="D37" i="1"/>
  <c r="E37" i="1"/>
  <c r="H37" i="1"/>
  <c r="I37" i="1"/>
  <c r="L37" i="1"/>
  <c r="M37" i="1"/>
  <c r="D36" i="1"/>
  <c r="E36" i="1"/>
  <c r="H36" i="1"/>
  <c r="I36" i="1"/>
  <c r="L36" i="1"/>
  <c r="M36" i="1"/>
  <c r="B36" i="1"/>
  <c r="V13" i="1"/>
  <c r="V10" i="1"/>
  <c r="R10" i="1"/>
  <c r="R13" i="1"/>
  <c r="N13" i="1"/>
  <c r="N10" i="1"/>
  <c r="F10" i="1"/>
  <c r="F13" i="1"/>
  <c r="J13" i="1"/>
  <c r="J10" i="1"/>
  <c r="D14" i="1"/>
  <c r="E14" i="1"/>
  <c r="H14" i="1"/>
  <c r="I14" i="1"/>
  <c r="L14" i="1"/>
  <c r="M14" i="1"/>
  <c r="B14" i="1"/>
  <c r="D11" i="1"/>
  <c r="E11" i="1"/>
  <c r="H11" i="1"/>
  <c r="I11" i="1"/>
  <c r="L11" i="1"/>
  <c r="M11" i="1"/>
  <c r="B11" i="1"/>
  <c r="D8" i="1"/>
  <c r="E8" i="1"/>
  <c r="H8" i="1"/>
  <c r="I8" i="1"/>
  <c r="L8" i="1"/>
  <c r="M8" i="1"/>
  <c r="B8" i="1"/>
  <c r="D5" i="1"/>
  <c r="E5" i="1"/>
  <c r="H5" i="1"/>
  <c r="I5" i="1"/>
  <c r="L5" i="1"/>
  <c r="M5" i="1"/>
  <c r="B5" i="1"/>
  <c r="B16" i="1"/>
  <c r="B17" i="1" s="1"/>
  <c r="J23" i="1"/>
  <c r="J21" i="1"/>
  <c r="J20" i="1"/>
  <c r="J19" i="1"/>
  <c r="J16" i="1"/>
  <c r="J2" i="1"/>
  <c r="F23" i="1"/>
  <c r="F21" i="1"/>
  <c r="F20" i="1"/>
  <c r="F19" i="1"/>
  <c r="F16" i="1"/>
  <c r="F2" i="1"/>
  <c r="E24" i="1"/>
  <c r="H24" i="1"/>
  <c r="I24" i="1"/>
  <c r="L24" i="1"/>
  <c r="M24" i="1"/>
  <c r="D24" i="1"/>
  <c r="E17" i="1"/>
  <c r="H17" i="1"/>
  <c r="I17" i="1"/>
  <c r="L17" i="1"/>
  <c r="M17" i="1"/>
  <c r="D17" i="1"/>
  <c r="N21" i="1"/>
  <c r="N16" i="1"/>
  <c r="N19" i="1"/>
  <c r="N20" i="1"/>
  <c r="N23" i="1"/>
  <c r="N2" i="1"/>
  <c r="U16" i="1"/>
  <c r="U37" i="1" s="1"/>
  <c r="U19" i="1"/>
  <c r="U20" i="1"/>
  <c r="U21" i="1"/>
  <c r="U23" i="1"/>
  <c r="U38" i="1" s="1"/>
  <c r="U2" i="1"/>
  <c r="T16" i="1"/>
  <c r="T37" i="1" s="1"/>
  <c r="T19" i="1"/>
  <c r="T20" i="1"/>
  <c r="T21" i="1"/>
  <c r="T23" i="1"/>
  <c r="T38" i="1" s="1"/>
  <c r="T2" i="1"/>
  <c r="T5" i="1" s="1"/>
  <c r="Q16" i="1"/>
  <c r="Q37" i="1" s="1"/>
  <c r="Q19" i="1"/>
  <c r="Q20" i="1"/>
  <c r="Q21" i="1"/>
  <c r="Q23" i="1"/>
  <c r="Q38" i="1" s="1"/>
  <c r="Q2" i="1"/>
  <c r="Q8" i="1" s="1"/>
  <c r="P16" i="1"/>
  <c r="P37" i="1" s="1"/>
  <c r="P19" i="1"/>
  <c r="P20" i="1"/>
  <c r="P21" i="1"/>
  <c r="P23" i="1"/>
  <c r="P38" i="1" s="1"/>
  <c r="P2" i="1"/>
  <c r="P36" i="1" s="1"/>
  <c r="D25" i="1"/>
  <c r="H25" i="1"/>
  <c r="I25" i="1"/>
  <c r="M25" i="1"/>
  <c r="L25" i="1"/>
  <c r="E25" i="1"/>
  <c r="V2" i="1" l="1"/>
  <c r="T14" i="1"/>
  <c r="P8" i="1"/>
  <c r="P5" i="1"/>
  <c r="U8" i="1"/>
  <c r="T11" i="1"/>
  <c r="Q14" i="1"/>
  <c r="T36" i="1"/>
  <c r="U5" i="1"/>
  <c r="T8" i="1"/>
  <c r="Q11" i="1"/>
  <c r="P14" i="1"/>
  <c r="Q36" i="1"/>
  <c r="B37" i="1"/>
  <c r="Q5" i="1"/>
  <c r="P11" i="1"/>
  <c r="U14" i="1"/>
  <c r="U11" i="1"/>
  <c r="U36" i="1"/>
  <c r="V21" i="1"/>
  <c r="T17" i="1"/>
  <c r="P24" i="1"/>
  <c r="T24" i="1"/>
  <c r="R2" i="1"/>
  <c r="Q17" i="1"/>
  <c r="R23" i="1"/>
  <c r="V20" i="1"/>
  <c r="V23" i="1"/>
  <c r="V16" i="1"/>
  <c r="Q25" i="1"/>
  <c r="Q24" i="1"/>
  <c r="R20" i="1"/>
  <c r="U17" i="1"/>
  <c r="P17" i="1"/>
  <c r="P25" i="1"/>
  <c r="R19" i="1"/>
  <c r="T25" i="1"/>
  <c r="V19" i="1"/>
  <c r="U24" i="1"/>
  <c r="R16" i="1"/>
  <c r="R21" i="1"/>
  <c r="U25" i="1"/>
</calcChain>
</file>

<file path=xl/sharedStrings.xml><?xml version="1.0" encoding="utf-8"?>
<sst xmlns="http://schemas.openxmlformats.org/spreadsheetml/2006/main" count="46" uniqueCount="37">
  <si>
    <t>sales</t>
  </si>
  <si>
    <t>ebidta</t>
  </si>
  <si>
    <t>dep</t>
  </si>
  <si>
    <t>int</t>
  </si>
  <si>
    <t>pbt</t>
  </si>
  <si>
    <t>pat</t>
  </si>
  <si>
    <t>equity</t>
  </si>
  <si>
    <t>tax</t>
  </si>
  <si>
    <t>q1 18</t>
  </si>
  <si>
    <t>q1 17</t>
  </si>
  <si>
    <t>h1 18</t>
  </si>
  <si>
    <t>9m 18</t>
  </si>
  <si>
    <t>h1 17</t>
  </si>
  <si>
    <t>9m 17</t>
  </si>
  <si>
    <t>q2 17</t>
  </si>
  <si>
    <t>q2 18</t>
  </si>
  <si>
    <t>q3 17</t>
  </si>
  <si>
    <t>q3 18</t>
  </si>
  <si>
    <t>npm</t>
  </si>
  <si>
    <t>ebidta %</t>
  </si>
  <si>
    <t>RM cost</t>
  </si>
  <si>
    <t>employee</t>
  </si>
  <si>
    <t>other expenses</t>
  </si>
  <si>
    <t>fy17</t>
  </si>
  <si>
    <t>Stock in trade</t>
  </si>
  <si>
    <t>excl stock in trade</t>
  </si>
  <si>
    <t>growth</t>
  </si>
  <si>
    <t>networth</t>
  </si>
  <si>
    <t>total debt</t>
  </si>
  <si>
    <t>cash</t>
  </si>
  <si>
    <t>debt/equity</t>
  </si>
  <si>
    <t>net debt/equity</t>
  </si>
  <si>
    <t>Net fixed assets + cwip</t>
  </si>
  <si>
    <t>manufacturing sales</t>
  </si>
  <si>
    <t>rm cost as % of manuf. sales</t>
  </si>
  <si>
    <t>as % of sales</t>
  </si>
  <si>
    <t>Rs.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</si>
</sst>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9" fontId="0" fillId="0" borderId="0" xfId="1" applyFont="1"/>
    <xf numFmtId="164" fontId="0" fillId="0" borderId="0" xfId="1" applyNumberFormat="1" applyFont="1"/>
    <xf numFmtId="9" fontId="0" fillId="2" borderId="0" xfId="1" applyFont="1" applyFill="1"/>
    <xf numFmtId="0" fontId="0" fillId="0" borderId="0" xfId="0" applyFill="1"/>
    <xf numFmtId="9" fontId="0" fillId="0" borderId="0" xfId="1" applyFont="1" applyFill="1"/>
    <xf numFmtId="164" fontId="0" fillId="2" borderId="0" xfId="1" applyNumberFormat="1" applyFont="1" applyFill="1"/>
    <xf numFmtId="164" fontId="0" fillId="0" borderId="0" xfId="1" applyNumberFormat="1" applyFont="1" applyFill="1"/>
    <xf numFmtId="0" fontId="2" fillId="0" borderId="0" xfId="0" applyFont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9" fontId="0" fillId="0" borderId="2" xfId="1" applyFont="1" applyBorder="1"/>
    <xf numFmtId="9" fontId="0" fillId="2" borderId="2" xfId="1" applyFont="1" applyFill="1" applyBorder="1"/>
    <xf numFmtId="9" fontId="0" fillId="0" borderId="2" xfId="1" applyFont="1" applyFill="1" applyBorder="1"/>
    <xf numFmtId="164" fontId="0" fillId="0" borderId="2" xfId="1" applyNumberFormat="1" applyFont="1" applyBorder="1"/>
    <xf numFmtId="2" fontId="0" fillId="0" borderId="2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5" xfId="0" applyBorder="1"/>
    <xf numFmtId="9" fontId="0" fillId="0" borderId="6" xfId="1" applyFont="1" applyBorder="1"/>
    <xf numFmtId="0" fontId="0" fillId="0" borderId="7" xfId="0" applyBorder="1"/>
    <xf numFmtId="0" fontId="0" fillId="0" borderId="0" xfId="0" applyBorder="1"/>
    <xf numFmtId="9" fontId="0" fillId="0" borderId="8" xfId="1" applyFont="1" applyBorder="1"/>
    <xf numFmtId="9" fontId="0" fillId="0" borderId="7" xfId="1" applyFont="1" applyBorder="1"/>
    <xf numFmtId="9" fontId="0" fillId="0" borderId="0" xfId="1" applyFont="1" applyBorder="1"/>
    <xf numFmtId="9" fontId="0" fillId="2" borderId="8" xfId="1" applyFont="1" applyFill="1" applyBorder="1"/>
    <xf numFmtId="9" fontId="0" fillId="0" borderId="7" xfId="1" applyFont="1" applyFill="1" applyBorder="1"/>
    <xf numFmtId="9" fontId="0" fillId="2" borderId="0" xfId="1" applyFont="1" applyFill="1" applyBorder="1"/>
    <xf numFmtId="9" fontId="0" fillId="0" borderId="0" xfId="1" applyFont="1" applyFill="1" applyBorder="1"/>
    <xf numFmtId="9" fontId="0" fillId="0" borderId="8" xfId="1" applyFont="1" applyFill="1" applyBorder="1"/>
    <xf numFmtId="164" fontId="0" fillId="0" borderId="7" xfId="1" applyNumberFormat="1" applyFont="1" applyBorder="1"/>
    <xf numFmtId="164" fontId="0" fillId="0" borderId="0" xfId="1" applyNumberFormat="1" applyFont="1" applyBorder="1"/>
    <xf numFmtId="164" fontId="0" fillId="0" borderId="8" xfId="1" applyNumberFormat="1" applyFont="1" applyBorder="1"/>
    <xf numFmtId="0" fontId="0" fillId="0" borderId="8" xfId="0" applyBorder="1"/>
    <xf numFmtId="2" fontId="0" fillId="0" borderId="0" xfId="0" applyNumberFormat="1" applyBorder="1"/>
    <xf numFmtId="0" fontId="0" fillId="0" borderId="9" xfId="0" applyBorder="1"/>
    <xf numFmtId="1" fontId="0" fillId="0" borderId="10" xfId="0" applyNumberFormat="1" applyBorder="1"/>
    <xf numFmtId="9" fontId="0" fillId="2" borderId="11" xfId="1" applyFont="1" applyFill="1" applyBorder="1"/>
    <xf numFmtId="0" fontId="0" fillId="0" borderId="10" xfId="0" applyBorder="1"/>
    <xf numFmtId="0" fontId="0" fillId="0" borderId="11" xfId="0" applyBorder="1"/>
    <xf numFmtId="164" fontId="0" fillId="2" borderId="0" xfId="1" applyNumberFormat="1" applyFont="1" applyFill="1" applyBorder="1"/>
    <xf numFmtId="0" fontId="0" fillId="0" borderId="8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3" sqref="Q13"/>
    </sheetView>
  </sheetViews>
  <sheetFormatPr defaultRowHeight="15" x14ac:dyDescent="0.25"/>
  <cols>
    <col min="1" max="1" width="26.28515625" style="8" bestFit="1" customWidth="1"/>
    <col min="7" max="7" width="9.140625" style="4"/>
    <col min="11" max="11" width="9.140625" style="4"/>
    <col min="15" max="15" width="9.140625" style="4"/>
    <col min="19" max="19" width="9.140625" style="4"/>
  </cols>
  <sheetData>
    <row r="1" spans="1:22" s="8" customFormat="1" ht="15.75" thickBot="1" x14ac:dyDescent="0.3">
      <c r="A1" s="8" t="s">
        <v>36</v>
      </c>
      <c r="B1" s="8" t="s">
        <v>23</v>
      </c>
      <c r="D1" s="8" t="s">
        <v>12</v>
      </c>
      <c r="E1" s="8" t="s">
        <v>10</v>
      </c>
      <c r="F1" s="8" t="s">
        <v>26</v>
      </c>
      <c r="G1" s="9"/>
      <c r="H1" s="8" t="s">
        <v>13</v>
      </c>
      <c r="I1" s="8" t="s">
        <v>11</v>
      </c>
      <c r="J1" s="8" t="s">
        <v>26</v>
      </c>
      <c r="K1" s="9"/>
      <c r="L1" s="8" t="s">
        <v>9</v>
      </c>
      <c r="M1" s="8" t="s">
        <v>8</v>
      </c>
      <c r="N1" s="8" t="s">
        <v>26</v>
      </c>
      <c r="O1" s="9"/>
      <c r="P1" s="8" t="s">
        <v>14</v>
      </c>
      <c r="Q1" s="8" t="s">
        <v>15</v>
      </c>
      <c r="R1" s="8" t="s">
        <v>26</v>
      </c>
      <c r="S1" s="9"/>
      <c r="T1" s="8" t="s">
        <v>16</v>
      </c>
      <c r="U1" s="8" t="s">
        <v>17</v>
      </c>
      <c r="V1" s="8" t="s">
        <v>26</v>
      </c>
    </row>
    <row r="2" spans="1:22" x14ac:dyDescent="0.25">
      <c r="A2" s="8" t="s">
        <v>0</v>
      </c>
      <c r="B2" s="10">
        <v>19213</v>
      </c>
      <c r="D2" s="18">
        <v>7197</v>
      </c>
      <c r="E2" s="19">
        <v>14792</v>
      </c>
      <c r="F2" s="20">
        <f>(E2-D2)/D2</f>
        <v>1.0553008197860219</v>
      </c>
      <c r="G2" s="5"/>
      <c r="H2" s="18">
        <v>13215</v>
      </c>
      <c r="I2" s="19">
        <v>23569</v>
      </c>
      <c r="J2" s="20">
        <f>(I2-H2)/H2</f>
        <v>0.78350359440030271</v>
      </c>
      <c r="K2" s="5"/>
      <c r="L2" s="18">
        <v>2477</v>
      </c>
      <c r="M2" s="19">
        <v>6875</v>
      </c>
      <c r="N2" s="20">
        <f>(M2-L2)/L2</f>
        <v>1.7755349212757368</v>
      </c>
      <c r="O2" s="5"/>
      <c r="P2" s="18">
        <f>D2-L2</f>
        <v>4720</v>
      </c>
      <c r="Q2" s="19">
        <f>E2-M2</f>
        <v>7917</v>
      </c>
      <c r="R2" s="20">
        <f>(Q2-P2)/P2</f>
        <v>0.67733050847457632</v>
      </c>
      <c r="S2" s="5"/>
      <c r="T2" s="18">
        <f>H2-D2</f>
        <v>6018</v>
      </c>
      <c r="U2" s="19">
        <f>I2-E2</f>
        <v>8777</v>
      </c>
      <c r="V2" s="20">
        <f>(U2-T2)/T2</f>
        <v>0.45845795945496842</v>
      </c>
    </row>
    <row r="3" spans="1:22" x14ac:dyDescent="0.25">
      <c r="B3" s="11"/>
      <c r="D3" s="21"/>
      <c r="E3" s="22"/>
      <c r="F3" s="23"/>
      <c r="G3" s="5"/>
      <c r="H3" s="21"/>
      <c r="I3" s="22"/>
      <c r="J3" s="23"/>
      <c r="K3" s="5"/>
      <c r="L3" s="21"/>
      <c r="M3" s="22"/>
      <c r="N3" s="23"/>
      <c r="O3" s="5"/>
      <c r="P3" s="21"/>
      <c r="Q3" s="22"/>
      <c r="R3" s="23"/>
      <c r="S3" s="5"/>
      <c r="T3" s="21"/>
      <c r="U3" s="22"/>
      <c r="V3" s="23"/>
    </row>
    <row r="4" spans="1:22" x14ac:dyDescent="0.25">
      <c r="A4" s="8" t="s">
        <v>20</v>
      </c>
      <c r="B4" s="11">
        <v>8999</v>
      </c>
      <c r="D4" s="21">
        <v>3612</v>
      </c>
      <c r="E4" s="22">
        <v>5980</v>
      </c>
      <c r="F4" s="23"/>
      <c r="G4" s="5"/>
      <c r="H4" s="21">
        <v>6097</v>
      </c>
      <c r="I4" s="22">
        <v>9446</v>
      </c>
      <c r="J4" s="23"/>
      <c r="K4" s="5"/>
      <c r="L4" s="21">
        <v>1158</v>
      </c>
      <c r="M4" s="22">
        <v>3010</v>
      </c>
      <c r="N4" s="23"/>
      <c r="O4" s="5"/>
      <c r="P4" s="21">
        <v>2455</v>
      </c>
      <c r="Q4" s="22">
        <v>2971</v>
      </c>
      <c r="R4" s="23"/>
      <c r="S4" s="5"/>
      <c r="T4" s="21">
        <v>2484</v>
      </c>
      <c r="U4" s="22">
        <v>3466</v>
      </c>
      <c r="V4" s="23"/>
    </row>
    <row r="5" spans="1:22" x14ac:dyDescent="0.25">
      <c r="A5" s="8" t="s">
        <v>35</v>
      </c>
      <c r="B5" s="12">
        <f>B4/B2</f>
        <v>0.46838078384427212</v>
      </c>
      <c r="C5" s="1"/>
      <c r="D5" s="24">
        <f>D4/D2</f>
        <v>0.50187578157565649</v>
      </c>
      <c r="E5" s="25">
        <f>E4/E2</f>
        <v>0.40427257977285019</v>
      </c>
      <c r="F5" s="23"/>
      <c r="G5" s="5"/>
      <c r="H5" s="24">
        <f>H4/H2</f>
        <v>0.46136965569428678</v>
      </c>
      <c r="I5" s="25">
        <f>I4/I2</f>
        <v>0.40078068649497223</v>
      </c>
      <c r="J5" s="23"/>
      <c r="K5" s="5"/>
      <c r="L5" s="24">
        <f>L4/L2</f>
        <v>0.46750100928542593</v>
      </c>
      <c r="M5" s="25">
        <f>M4/M2</f>
        <v>0.43781818181818183</v>
      </c>
      <c r="N5" s="23"/>
      <c r="O5" s="5"/>
      <c r="P5" s="24">
        <f>P4/P2</f>
        <v>0.5201271186440678</v>
      </c>
      <c r="Q5" s="25">
        <f>Q4/Q2</f>
        <v>0.37526840975116837</v>
      </c>
      <c r="R5" s="23"/>
      <c r="S5" s="5"/>
      <c r="T5" s="24">
        <f>T4/T2</f>
        <v>0.41276171485543373</v>
      </c>
      <c r="U5" s="25">
        <f>U4/U2</f>
        <v>0.39489575025635182</v>
      </c>
      <c r="V5" s="23"/>
    </row>
    <row r="6" spans="1:22" x14ac:dyDescent="0.25">
      <c r="B6" s="12"/>
      <c r="C6" s="1"/>
      <c r="D6" s="24"/>
      <c r="E6" s="25"/>
      <c r="F6" s="23"/>
      <c r="G6" s="5"/>
      <c r="H6" s="24"/>
      <c r="I6" s="25"/>
      <c r="J6" s="23"/>
      <c r="K6" s="5"/>
      <c r="L6" s="24"/>
      <c r="M6" s="25"/>
      <c r="N6" s="23"/>
      <c r="O6" s="5"/>
      <c r="P6" s="24"/>
      <c r="Q6" s="25"/>
      <c r="R6" s="23"/>
      <c r="S6" s="5"/>
      <c r="T6" s="24"/>
      <c r="U6" s="25"/>
      <c r="V6" s="23"/>
    </row>
    <row r="7" spans="1:22" x14ac:dyDescent="0.25">
      <c r="A7" s="8" t="s">
        <v>24</v>
      </c>
      <c r="B7" s="11">
        <v>4932</v>
      </c>
      <c r="D7" s="21">
        <v>1211</v>
      </c>
      <c r="E7" s="22">
        <v>5196</v>
      </c>
      <c r="F7" s="26">
        <f>(E7-D7)/D7</f>
        <v>3.2906688687035506</v>
      </c>
      <c r="H7" s="21">
        <v>2655</v>
      </c>
      <c r="I7" s="22">
        <v>8492</v>
      </c>
      <c r="J7" s="26">
        <f>(I7-H7)/H7</f>
        <v>2.1984934086629</v>
      </c>
      <c r="L7" s="21">
        <v>425</v>
      </c>
      <c r="M7" s="22">
        <v>2455</v>
      </c>
      <c r="N7" s="26">
        <f>(M7-L7)/L7</f>
        <v>4.776470588235294</v>
      </c>
      <c r="P7" s="21">
        <v>786</v>
      </c>
      <c r="Q7" s="22">
        <v>2738</v>
      </c>
      <c r="R7" s="26">
        <f>(Q7-P7)/P7</f>
        <v>2.4834605597964376</v>
      </c>
      <c r="T7" s="21">
        <v>1444</v>
      </c>
      <c r="U7" s="22">
        <v>3299</v>
      </c>
      <c r="V7" s="26">
        <f>(U7-T7)/T7</f>
        <v>1.2846260387811634</v>
      </c>
    </row>
    <row r="8" spans="1:22" x14ac:dyDescent="0.25">
      <c r="A8" s="8" t="s">
        <v>35</v>
      </c>
      <c r="B8" s="13">
        <f>B7/B2</f>
        <v>0.25670119190131679</v>
      </c>
      <c r="C8" s="3"/>
      <c r="D8" s="27">
        <f>D7/D2</f>
        <v>0.16826455467555926</v>
      </c>
      <c r="E8" s="28">
        <f>E7/E2</f>
        <v>0.35127095727420227</v>
      </c>
      <c r="F8" s="23"/>
      <c r="G8" s="5"/>
      <c r="H8" s="27">
        <f>H7/H2</f>
        <v>0.20090805902383654</v>
      </c>
      <c r="I8" s="28">
        <f>I7/I2</f>
        <v>0.36030378887521747</v>
      </c>
      <c r="J8" s="23"/>
      <c r="K8" s="5"/>
      <c r="L8" s="27">
        <f>L7/L2</f>
        <v>0.17157852240613647</v>
      </c>
      <c r="M8" s="28">
        <f>M7/M2</f>
        <v>0.35709090909090907</v>
      </c>
      <c r="N8" s="23"/>
      <c r="O8" s="5"/>
      <c r="P8" s="27">
        <f>P7/P2</f>
        <v>0.16652542372881357</v>
      </c>
      <c r="Q8" s="28">
        <f>Q7/Q2</f>
        <v>0.34583806997600103</v>
      </c>
      <c r="R8" s="23"/>
      <c r="S8" s="5"/>
      <c r="T8" s="27">
        <f>T7/T2</f>
        <v>0.23994682618810237</v>
      </c>
      <c r="U8" s="28">
        <f>U7/U2</f>
        <v>0.37586874786373475</v>
      </c>
      <c r="V8" s="34"/>
    </row>
    <row r="9" spans="1:22" s="4" customFormat="1" x14ac:dyDescent="0.25">
      <c r="A9" s="9"/>
      <c r="B9" s="14"/>
      <c r="C9" s="5"/>
      <c r="D9" s="27"/>
      <c r="E9" s="29"/>
      <c r="F9" s="30"/>
      <c r="G9" s="5"/>
      <c r="H9" s="27"/>
      <c r="I9" s="29"/>
      <c r="J9" s="30"/>
      <c r="K9" s="5"/>
      <c r="L9" s="27"/>
      <c r="M9" s="29"/>
      <c r="N9" s="30"/>
      <c r="O9" s="5"/>
      <c r="P9" s="27"/>
      <c r="Q9" s="29"/>
      <c r="R9" s="30"/>
      <c r="S9" s="5"/>
      <c r="T9" s="27"/>
      <c r="U9" s="29"/>
      <c r="V9" s="42"/>
    </row>
    <row r="10" spans="1:22" x14ac:dyDescent="0.25">
      <c r="A10" s="8" t="s">
        <v>21</v>
      </c>
      <c r="B10" s="11">
        <v>959</v>
      </c>
      <c r="D10" s="21">
        <v>480</v>
      </c>
      <c r="E10" s="22">
        <v>652</v>
      </c>
      <c r="F10" s="26">
        <f>(E10-D10)/D10</f>
        <v>0.35833333333333334</v>
      </c>
      <c r="G10" s="5"/>
      <c r="H10" s="21">
        <v>736</v>
      </c>
      <c r="I10" s="22">
        <v>1030</v>
      </c>
      <c r="J10" s="26">
        <f>(I10-H10)/H10</f>
        <v>0.39945652173913043</v>
      </c>
      <c r="K10" s="5"/>
      <c r="L10" s="21">
        <v>216</v>
      </c>
      <c r="M10" s="22">
        <v>284</v>
      </c>
      <c r="N10" s="26">
        <f>(M10-L10)/L10</f>
        <v>0.31481481481481483</v>
      </c>
      <c r="O10" s="5"/>
      <c r="P10" s="21">
        <v>264</v>
      </c>
      <c r="Q10" s="22">
        <v>368</v>
      </c>
      <c r="R10" s="26">
        <f>(Q10-P10)/P10</f>
        <v>0.39393939393939392</v>
      </c>
      <c r="S10" s="5"/>
      <c r="T10" s="21">
        <v>255</v>
      </c>
      <c r="U10" s="22">
        <v>378</v>
      </c>
      <c r="V10" s="26">
        <f>(U10-T10)/T10</f>
        <v>0.4823529411764706</v>
      </c>
    </row>
    <row r="11" spans="1:22" x14ac:dyDescent="0.25">
      <c r="A11" s="8" t="s">
        <v>35</v>
      </c>
      <c r="B11" s="15">
        <f>B10/B2</f>
        <v>4.9914120647478272E-2</v>
      </c>
      <c r="C11" s="2"/>
      <c r="D11" s="31">
        <f>D10/D2</f>
        <v>6.6694456023343063E-2</v>
      </c>
      <c r="E11" s="32">
        <f>E10/E2</f>
        <v>4.4077879935100053E-2</v>
      </c>
      <c r="F11" s="33"/>
      <c r="G11" s="7"/>
      <c r="H11" s="31">
        <f>H10/H2</f>
        <v>5.5694286795308363E-2</v>
      </c>
      <c r="I11" s="32">
        <f>I10/I2</f>
        <v>4.3701472272900846E-2</v>
      </c>
      <c r="J11" s="33"/>
      <c r="K11" s="7"/>
      <c r="L11" s="31">
        <f>L10/L2</f>
        <v>8.7202260799354059E-2</v>
      </c>
      <c r="M11" s="32">
        <f>M10/M2</f>
        <v>4.1309090909090906E-2</v>
      </c>
      <c r="N11" s="33"/>
      <c r="O11" s="7"/>
      <c r="P11" s="31">
        <f>P10/P2</f>
        <v>5.5932203389830508E-2</v>
      </c>
      <c r="Q11" s="32">
        <f>Q10/Q2</f>
        <v>4.64822533788051E-2</v>
      </c>
      <c r="R11" s="33"/>
      <c r="S11" s="7"/>
      <c r="T11" s="31">
        <f>T10/T2</f>
        <v>4.2372881355932202E-2</v>
      </c>
      <c r="U11" s="32">
        <f>U10/U2</f>
        <v>4.3067107212031448E-2</v>
      </c>
      <c r="V11" s="34"/>
    </row>
    <row r="12" spans="1:22" x14ac:dyDescent="0.25">
      <c r="B12" s="15"/>
      <c r="C12" s="2"/>
      <c r="D12" s="31"/>
      <c r="E12" s="32"/>
      <c r="F12" s="33"/>
      <c r="G12" s="7"/>
      <c r="H12" s="31"/>
      <c r="I12" s="32"/>
      <c r="J12" s="33"/>
      <c r="K12" s="7"/>
      <c r="L12" s="31"/>
      <c r="M12" s="32"/>
      <c r="N12" s="33"/>
      <c r="O12" s="7"/>
      <c r="P12" s="31"/>
      <c r="Q12" s="32"/>
      <c r="R12" s="33"/>
      <c r="S12" s="7"/>
      <c r="T12" s="31"/>
      <c r="U12" s="32"/>
      <c r="V12" s="34"/>
    </row>
    <row r="13" spans="1:22" x14ac:dyDescent="0.25">
      <c r="A13" s="8" t="s">
        <v>22</v>
      </c>
      <c r="B13" s="11">
        <v>1875</v>
      </c>
      <c r="D13" s="21">
        <v>710</v>
      </c>
      <c r="E13" s="22">
        <v>1382</v>
      </c>
      <c r="F13" s="23">
        <f>(E13-D13)/D13</f>
        <v>0.94647887323943658</v>
      </c>
      <c r="G13" s="5"/>
      <c r="H13" s="21">
        <v>1198</v>
      </c>
      <c r="I13" s="22">
        <v>2084</v>
      </c>
      <c r="J13" s="26">
        <f>(I13-H13)/H13</f>
        <v>0.73956594323873126</v>
      </c>
      <c r="K13" s="5"/>
      <c r="L13" s="21">
        <v>322</v>
      </c>
      <c r="M13" s="22">
        <v>675</v>
      </c>
      <c r="N13" s="26">
        <f>(M13-L13)/L13</f>
        <v>1.0962732919254659</v>
      </c>
      <c r="O13" s="5"/>
      <c r="P13" s="21">
        <v>388</v>
      </c>
      <c r="Q13" s="22">
        <v>707</v>
      </c>
      <c r="R13" s="26">
        <f>(Q13-P13)/P13</f>
        <v>0.82216494845360821</v>
      </c>
      <c r="S13" s="5"/>
      <c r="T13" s="21">
        <v>487</v>
      </c>
      <c r="U13" s="22">
        <v>701</v>
      </c>
      <c r="V13" s="26">
        <f>(U13-T13)/T13</f>
        <v>0.43942505133470228</v>
      </c>
    </row>
    <row r="14" spans="1:22" x14ac:dyDescent="0.25">
      <c r="A14" s="8" t="s">
        <v>35</v>
      </c>
      <c r="B14" s="15">
        <f>B13/B2</f>
        <v>9.7590173320147813E-2</v>
      </c>
      <c r="C14" s="2"/>
      <c r="D14" s="31">
        <f>D13/D2</f>
        <v>9.8652216201194937E-2</v>
      </c>
      <c r="E14" s="32">
        <f>E13/E2</f>
        <v>9.3428880475932938E-2</v>
      </c>
      <c r="F14" s="33"/>
      <c r="G14" s="7"/>
      <c r="H14" s="31">
        <f>H13/H2</f>
        <v>9.0654559213015518E-2</v>
      </c>
      <c r="I14" s="32">
        <f>I13/I2</f>
        <v>8.8421231278374132E-2</v>
      </c>
      <c r="J14" s="33"/>
      <c r="K14" s="7"/>
      <c r="L14" s="31">
        <f>L13/L2</f>
        <v>0.12999596285829632</v>
      </c>
      <c r="M14" s="32">
        <f>M13/M2</f>
        <v>9.8181818181818176E-2</v>
      </c>
      <c r="N14" s="33"/>
      <c r="O14" s="7"/>
      <c r="P14" s="31">
        <f>P13/P2</f>
        <v>8.2203389830508469E-2</v>
      </c>
      <c r="Q14" s="32">
        <f>Q13/Q2</f>
        <v>8.9301503094606549E-2</v>
      </c>
      <c r="R14" s="33"/>
      <c r="S14" s="7"/>
      <c r="T14" s="31">
        <f>T13/T2</f>
        <v>8.0923894981721506E-2</v>
      </c>
      <c r="U14" s="32">
        <f>U13/U2</f>
        <v>7.9867836390566257E-2</v>
      </c>
      <c r="V14" s="34"/>
    </row>
    <row r="15" spans="1:22" x14ac:dyDescent="0.25">
      <c r="B15" s="15"/>
      <c r="C15" s="2"/>
      <c r="D15" s="31"/>
      <c r="E15" s="32"/>
      <c r="F15" s="33"/>
      <c r="G15" s="7"/>
      <c r="H15" s="31"/>
      <c r="I15" s="32"/>
      <c r="J15" s="33"/>
      <c r="K15" s="7"/>
      <c r="L15" s="31"/>
      <c r="M15" s="32"/>
      <c r="N15" s="33"/>
      <c r="O15" s="7"/>
      <c r="P15" s="31"/>
      <c r="Q15" s="32"/>
      <c r="R15" s="33"/>
      <c r="S15" s="7"/>
      <c r="T15" s="31"/>
      <c r="U15" s="32"/>
      <c r="V15" s="34"/>
    </row>
    <row r="16" spans="1:22" x14ac:dyDescent="0.25">
      <c r="A16" s="8" t="s">
        <v>1</v>
      </c>
      <c r="B16" s="11">
        <f>B21+B19+B20</f>
        <v>3670</v>
      </c>
      <c r="D16" s="21">
        <v>1535</v>
      </c>
      <c r="E16" s="22">
        <v>2010</v>
      </c>
      <c r="F16" s="23">
        <f>(E16-D16)/D16</f>
        <v>0.30944625407166126</v>
      </c>
      <c r="G16" s="5"/>
      <c r="H16" s="21">
        <v>2538</v>
      </c>
      <c r="I16" s="22">
        <v>2959</v>
      </c>
      <c r="J16" s="23">
        <f>(I16-H16)/H16</f>
        <v>0.16587864460204885</v>
      </c>
      <c r="K16" s="5"/>
      <c r="L16" s="21">
        <v>521</v>
      </c>
      <c r="M16" s="22">
        <v>1082</v>
      </c>
      <c r="N16" s="23">
        <f t="shared" ref="N16" si="0">(M16-L16)/L16</f>
        <v>1.0767754318618041</v>
      </c>
      <c r="O16" s="5"/>
      <c r="P16" s="21">
        <f>D16-L16</f>
        <v>1014</v>
      </c>
      <c r="Q16" s="22">
        <f>E16-M16</f>
        <v>928</v>
      </c>
      <c r="R16" s="23">
        <f>(Q16-P16)/P16</f>
        <v>-8.4812623274161739E-2</v>
      </c>
      <c r="S16" s="5"/>
      <c r="T16" s="21">
        <f>H16-D16</f>
        <v>1003</v>
      </c>
      <c r="U16" s="22">
        <f>I16-E16</f>
        <v>949</v>
      </c>
      <c r="V16" s="23">
        <f t="shared" ref="V16" si="1">(U16-T16)/T16</f>
        <v>-5.3838484546360914E-2</v>
      </c>
    </row>
    <row r="17" spans="1:22" x14ac:dyDescent="0.25">
      <c r="A17" s="8" t="s">
        <v>19</v>
      </c>
      <c r="B17" s="15">
        <f>B16/B2</f>
        <v>0.19101649924530267</v>
      </c>
      <c r="C17" s="2"/>
      <c r="D17" s="31">
        <f>D16/D2</f>
        <v>0.21328331249131582</v>
      </c>
      <c r="E17" s="32">
        <f>E16/E2</f>
        <v>0.13588426176311519</v>
      </c>
      <c r="F17" s="33"/>
      <c r="G17" s="7"/>
      <c r="H17" s="31">
        <f>H16/H2</f>
        <v>0.1920544835414302</v>
      </c>
      <c r="I17" s="32">
        <f>I16/I2</f>
        <v>0.12554626840341127</v>
      </c>
      <c r="J17" s="33"/>
      <c r="K17" s="7"/>
      <c r="L17" s="31">
        <f>L16/L2</f>
        <v>0.21033508276140492</v>
      </c>
      <c r="M17" s="41">
        <f>M16/M2</f>
        <v>0.15738181818181818</v>
      </c>
      <c r="N17" s="33"/>
      <c r="O17" s="7"/>
      <c r="P17" s="31">
        <f>P16/P2</f>
        <v>0.21483050847457627</v>
      </c>
      <c r="Q17" s="41">
        <f>Q16/Q2</f>
        <v>0.11721611721611722</v>
      </c>
      <c r="R17" s="33"/>
      <c r="S17" s="7"/>
      <c r="T17" s="31">
        <f>T16/T2</f>
        <v>0.16666666666666666</v>
      </c>
      <c r="U17" s="41">
        <f>U16/U2</f>
        <v>0.10812350461433291</v>
      </c>
      <c r="V17" s="33"/>
    </row>
    <row r="18" spans="1:22" x14ac:dyDescent="0.25">
      <c r="B18" s="11"/>
      <c r="D18" s="31"/>
      <c r="E18" s="32"/>
      <c r="F18" s="33"/>
      <c r="G18" s="7"/>
      <c r="H18" s="31"/>
      <c r="I18" s="32"/>
      <c r="J18" s="33"/>
      <c r="K18" s="7"/>
      <c r="L18" s="31"/>
      <c r="M18" s="32"/>
      <c r="N18" s="33"/>
      <c r="O18" s="7"/>
      <c r="P18" s="31"/>
      <c r="Q18" s="32"/>
      <c r="R18" s="33"/>
      <c r="S18" s="7"/>
      <c r="T18" s="31"/>
      <c r="U18" s="32"/>
      <c r="V18" s="33"/>
    </row>
    <row r="19" spans="1:22" x14ac:dyDescent="0.25">
      <c r="A19" s="8" t="s">
        <v>2</v>
      </c>
      <c r="B19" s="11">
        <v>1322</v>
      </c>
      <c r="D19" s="21">
        <v>656</v>
      </c>
      <c r="E19" s="22">
        <v>682</v>
      </c>
      <c r="F19" s="23">
        <f>(E19-D19)/D19</f>
        <v>3.9634146341463415E-2</v>
      </c>
      <c r="G19" s="5"/>
      <c r="H19" s="21">
        <v>988</v>
      </c>
      <c r="I19" s="22">
        <v>1026</v>
      </c>
      <c r="J19" s="23">
        <f>(I19-H19)/H19</f>
        <v>3.8461538461538464E-2</v>
      </c>
      <c r="K19" s="5"/>
      <c r="L19" s="21">
        <v>324</v>
      </c>
      <c r="M19" s="22">
        <v>339</v>
      </c>
      <c r="N19" s="23">
        <f>(M19-L19)/L19</f>
        <v>4.6296296296296294E-2</v>
      </c>
      <c r="O19" s="5"/>
      <c r="P19" s="21">
        <f t="shared" ref="P19:Q21" si="2">D19-L19</f>
        <v>332</v>
      </c>
      <c r="Q19" s="22">
        <f t="shared" si="2"/>
        <v>343</v>
      </c>
      <c r="R19" s="23">
        <f>(Q19-P19)/P19</f>
        <v>3.313253012048193E-2</v>
      </c>
      <c r="S19" s="5"/>
      <c r="T19" s="21">
        <f t="shared" ref="T19:U21" si="3">H19-D19</f>
        <v>332</v>
      </c>
      <c r="U19" s="22">
        <f t="shared" si="3"/>
        <v>344</v>
      </c>
      <c r="V19" s="23">
        <f>(U19-T19)/T19</f>
        <v>3.614457831325301E-2</v>
      </c>
    </row>
    <row r="20" spans="1:22" x14ac:dyDescent="0.25">
      <c r="A20" s="8" t="s">
        <v>3</v>
      </c>
      <c r="B20" s="11">
        <v>933</v>
      </c>
      <c r="D20" s="21">
        <v>438</v>
      </c>
      <c r="E20" s="22">
        <v>505</v>
      </c>
      <c r="F20" s="23">
        <f>(E20-D20)/D20</f>
        <v>0.15296803652968036</v>
      </c>
      <c r="G20" s="5"/>
      <c r="H20" s="21">
        <v>667</v>
      </c>
      <c r="I20" s="22">
        <v>776</v>
      </c>
      <c r="J20" s="23">
        <f>(I20-H20)/H20</f>
        <v>0.16341829085457271</v>
      </c>
      <c r="K20" s="5"/>
      <c r="L20" s="21">
        <v>216</v>
      </c>
      <c r="M20" s="22">
        <v>265</v>
      </c>
      <c r="N20" s="23">
        <f>(M20-L20)/L20</f>
        <v>0.22685185185185186</v>
      </c>
      <c r="O20" s="5"/>
      <c r="P20" s="21">
        <f t="shared" si="2"/>
        <v>222</v>
      </c>
      <c r="Q20" s="22">
        <f t="shared" si="2"/>
        <v>240</v>
      </c>
      <c r="R20" s="23">
        <f>(Q20-P20)/P20</f>
        <v>8.1081081081081086E-2</v>
      </c>
      <c r="S20" s="5"/>
      <c r="T20" s="21">
        <f t="shared" si="3"/>
        <v>229</v>
      </c>
      <c r="U20" s="22">
        <f t="shared" si="3"/>
        <v>271</v>
      </c>
      <c r="V20" s="23">
        <f>(U20-T20)/T20</f>
        <v>0.18340611353711792</v>
      </c>
    </row>
    <row r="21" spans="1:22" x14ac:dyDescent="0.25">
      <c r="A21" s="8" t="s">
        <v>4</v>
      </c>
      <c r="B21" s="11">
        <v>1415</v>
      </c>
      <c r="D21" s="21">
        <v>440</v>
      </c>
      <c r="E21" s="22">
        <v>819</v>
      </c>
      <c r="F21" s="23">
        <f>(E21-D21)/D21</f>
        <v>0.86136363636363633</v>
      </c>
      <c r="G21" s="5"/>
      <c r="H21" s="21">
        <v>883</v>
      </c>
      <c r="I21" s="22">
        <v>1157</v>
      </c>
      <c r="J21" s="23">
        <f>(I21-H21)/H21</f>
        <v>0.31030577576443941</v>
      </c>
      <c r="K21" s="5"/>
      <c r="L21" s="21">
        <v>-18.899999999999999</v>
      </c>
      <c r="M21" s="22">
        <v>477</v>
      </c>
      <c r="N21" s="23">
        <f>(M21-L21)/L21</f>
        <v>-26.238095238095237</v>
      </c>
      <c r="O21" s="5"/>
      <c r="P21" s="21">
        <f t="shared" si="2"/>
        <v>458.9</v>
      </c>
      <c r="Q21" s="22">
        <f t="shared" si="2"/>
        <v>342</v>
      </c>
      <c r="R21" s="23">
        <f>(Q21-P21)/P21</f>
        <v>-0.25473959468293744</v>
      </c>
      <c r="S21" s="5"/>
      <c r="T21" s="21">
        <f t="shared" si="3"/>
        <v>443</v>
      </c>
      <c r="U21" s="22">
        <f t="shared" si="3"/>
        <v>338</v>
      </c>
      <c r="V21" s="23">
        <f>(U21-T21)/T21</f>
        <v>-0.23702031602708803</v>
      </c>
    </row>
    <row r="22" spans="1:22" x14ac:dyDescent="0.25">
      <c r="B22" s="11"/>
      <c r="D22" s="21"/>
      <c r="E22" s="22"/>
      <c r="F22" s="23"/>
      <c r="G22" s="5"/>
      <c r="H22" s="21"/>
      <c r="I22" s="22"/>
      <c r="J22" s="23"/>
      <c r="K22" s="5"/>
      <c r="L22" s="21"/>
      <c r="M22" s="22"/>
      <c r="N22" s="23"/>
      <c r="O22" s="5"/>
      <c r="P22" s="21"/>
      <c r="Q22" s="22"/>
      <c r="R22" s="23"/>
      <c r="S22" s="5"/>
      <c r="T22" s="21"/>
      <c r="U22" s="22"/>
      <c r="V22" s="23"/>
    </row>
    <row r="23" spans="1:22" x14ac:dyDescent="0.25">
      <c r="A23" s="8" t="s">
        <v>5</v>
      </c>
      <c r="B23" s="11">
        <v>1342</v>
      </c>
      <c r="D23" s="21">
        <v>443</v>
      </c>
      <c r="E23" s="22">
        <v>731</v>
      </c>
      <c r="F23" s="23">
        <f>(E23-D23)/D23</f>
        <v>0.65011286681715574</v>
      </c>
      <c r="G23" s="5"/>
      <c r="H23" s="21">
        <v>847</v>
      </c>
      <c r="I23" s="22">
        <v>844</v>
      </c>
      <c r="J23" s="23">
        <f>(I23-H23)/H23</f>
        <v>-3.5419126328217238E-3</v>
      </c>
      <c r="K23" s="5"/>
      <c r="L23" s="21">
        <v>-11</v>
      </c>
      <c r="M23" s="22">
        <v>348</v>
      </c>
      <c r="N23" s="23">
        <f>(M23-L23)/L23</f>
        <v>-32.636363636363633</v>
      </c>
      <c r="O23" s="5"/>
      <c r="P23" s="21">
        <f>D23-L23</f>
        <v>454</v>
      </c>
      <c r="Q23" s="22">
        <f>E23-M23</f>
        <v>383</v>
      </c>
      <c r="R23" s="23">
        <f>(Q23-P23)/P23</f>
        <v>-0.15638766519823788</v>
      </c>
      <c r="S23" s="5"/>
      <c r="T23" s="21">
        <f>H23-D23</f>
        <v>404</v>
      </c>
      <c r="U23" s="22">
        <f>I23-E23</f>
        <v>113</v>
      </c>
      <c r="V23" s="23">
        <f>(U23-T23)/T23</f>
        <v>-0.72029702970297027</v>
      </c>
    </row>
    <row r="24" spans="1:22" x14ac:dyDescent="0.25">
      <c r="A24" s="8" t="s">
        <v>18</v>
      </c>
      <c r="B24" s="11"/>
      <c r="D24" s="31">
        <f>D23/D2</f>
        <v>6.1553425038210367E-2</v>
      </c>
      <c r="E24" s="32">
        <f>E23/E2</f>
        <v>4.9418604651162788E-2</v>
      </c>
      <c r="F24" s="33"/>
      <c r="G24" s="7"/>
      <c r="H24" s="31">
        <f>H23/H2</f>
        <v>6.4093832765796444E-2</v>
      </c>
      <c r="I24" s="32">
        <f>I23/I2</f>
        <v>3.5809750095464381E-2</v>
      </c>
      <c r="J24" s="33"/>
      <c r="K24" s="7"/>
      <c r="L24" s="31">
        <f>L23/L2</f>
        <v>-4.4408558740411785E-3</v>
      </c>
      <c r="M24" s="41">
        <f>M23/M2</f>
        <v>5.0618181818181819E-2</v>
      </c>
      <c r="N24" s="33"/>
      <c r="O24" s="7"/>
      <c r="P24" s="31">
        <f>P23/P2</f>
        <v>9.6186440677966098E-2</v>
      </c>
      <c r="Q24" s="41">
        <f>Q23/Q2</f>
        <v>4.8376910445875963E-2</v>
      </c>
      <c r="R24" s="33"/>
      <c r="S24" s="7"/>
      <c r="T24" s="31">
        <f>T23/T2</f>
        <v>6.7131937520771026E-2</v>
      </c>
      <c r="U24" s="41">
        <f>U23/U2</f>
        <v>1.2874558505184003E-2</v>
      </c>
      <c r="V24" s="33"/>
    </row>
    <row r="25" spans="1:22" x14ac:dyDescent="0.25">
      <c r="A25" s="8" t="s">
        <v>7</v>
      </c>
      <c r="B25" s="11"/>
      <c r="D25" s="24">
        <f>(D21-D23)/D21</f>
        <v>-6.8181818181818179E-3</v>
      </c>
      <c r="E25" s="25">
        <f>(E21-E23)/E21</f>
        <v>0.10744810744810745</v>
      </c>
      <c r="F25" s="23"/>
      <c r="G25" s="5"/>
      <c r="H25" s="24">
        <f>(H21-H23)/H21</f>
        <v>4.0770101925254813E-2</v>
      </c>
      <c r="I25" s="25">
        <f>(I21-I23)/I21</f>
        <v>0.27052722558340536</v>
      </c>
      <c r="J25" s="34"/>
      <c r="L25" s="24">
        <f>(L21-L23)/L21</f>
        <v>0.41798941798941797</v>
      </c>
      <c r="M25" s="25">
        <f>(M21-M23)/M21</f>
        <v>0.27044025157232704</v>
      </c>
      <c r="N25" s="34"/>
      <c r="P25" s="24">
        <f>(P21-P23)/P21</f>
        <v>1.0677707561560204E-2</v>
      </c>
      <c r="Q25" s="25">
        <f>(Q21-Q23)/Q21</f>
        <v>-0.11988304093567251</v>
      </c>
      <c r="R25" s="34"/>
      <c r="T25" s="24">
        <f>(T21-T23)/T21</f>
        <v>8.8036117381489837E-2</v>
      </c>
      <c r="U25" s="25">
        <f>(U21-U23)/U21</f>
        <v>0.66568047337278102</v>
      </c>
      <c r="V25" s="34"/>
    </row>
    <row r="26" spans="1:22" x14ac:dyDescent="0.25">
      <c r="B26" s="11"/>
      <c r="D26" s="24"/>
      <c r="E26" s="25"/>
      <c r="F26" s="23"/>
      <c r="G26" s="5"/>
      <c r="H26" s="24"/>
      <c r="I26" s="25"/>
      <c r="J26" s="34"/>
      <c r="L26" s="24"/>
      <c r="M26" s="25"/>
      <c r="N26" s="34"/>
      <c r="P26" s="24"/>
      <c r="Q26" s="25"/>
      <c r="R26" s="34"/>
      <c r="T26" s="24"/>
      <c r="U26" s="25"/>
      <c r="V26" s="34"/>
    </row>
    <row r="27" spans="1:22" x14ac:dyDescent="0.25">
      <c r="A27" s="8" t="s">
        <v>6</v>
      </c>
      <c r="B27" s="11">
        <v>544.70000000000005</v>
      </c>
      <c r="D27" s="21">
        <v>523.5</v>
      </c>
      <c r="E27" s="22">
        <v>578.70000000000005</v>
      </c>
      <c r="F27" s="34"/>
      <c r="H27" s="21">
        <v>523</v>
      </c>
      <c r="I27" s="22">
        <v>590</v>
      </c>
      <c r="J27" s="34"/>
      <c r="L27" s="21">
        <v>446</v>
      </c>
      <c r="M27" s="22">
        <v>554</v>
      </c>
      <c r="N27" s="34"/>
      <c r="P27" s="21"/>
      <c r="Q27" s="22"/>
      <c r="R27" s="34"/>
      <c r="T27" s="21"/>
      <c r="U27" s="22"/>
      <c r="V27" s="34"/>
    </row>
    <row r="28" spans="1:22" x14ac:dyDescent="0.25">
      <c r="A28" s="8" t="s">
        <v>27</v>
      </c>
      <c r="B28" s="11">
        <v>39128</v>
      </c>
      <c r="D28" s="21"/>
      <c r="E28" s="22">
        <v>42207</v>
      </c>
      <c r="F28" s="34"/>
      <c r="H28" s="21"/>
      <c r="I28" s="22"/>
      <c r="J28" s="34"/>
      <c r="L28" s="21"/>
      <c r="M28" s="22"/>
      <c r="N28" s="34"/>
      <c r="P28" s="21"/>
      <c r="Q28" s="22"/>
      <c r="R28" s="34"/>
      <c r="T28" s="21"/>
      <c r="U28" s="22"/>
      <c r="V28" s="34"/>
    </row>
    <row r="29" spans="1:22" x14ac:dyDescent="0.25">
      <c r="A29" s="8" t="s">
        <v>28</v>
      </c>
      <c r="B29" s="11">
        <f>36376+3880</f>
        <v>40256</v>
      </c>
      <c r="D29" s="21"/>
      <c r="E29" s="22">
        <f>41927+4888</f>
        <v>46815</v>
      </c>
      <c r="F29" s="34">
        <f>E29-B29</f>
        <v>6559</v>
      </c>
      <c r="G29" s="4">
        <f>F29/B29</f>
        <v>0.16293223370429252</v>
      </c>
      <c r="H29" s="21"/>
      <c r="I29" s="22"/>
      <c r="J29" s="34"/>
      <c r="L29" s="21"/>
      <c r="M29" s="22"/>
      <c r="N29" s="34"/>
      <c r="P29" s="21"/>
      <c r="Q29" s="22"/>
      <c r="R29" s="34"/>
      <c r="T29" s="21"/>
      <c r="U29" s="22"/>
      <c r="V29" s="34"/>
    </row>
    <row r="30" spans="1:22" x14ac:dyDescent="0.25">
      <c r="A30" s="8" t="s">
        <v>29</v>
      </c>
      <c r="B30" s="11">
        <f>6440+709</f>
        <v>7149</v>
      </c>
      <c r="D30" s="21"/>
      <c r="E30" s="22">
        <f>6433+360</f>
        <v>6793</v>
      </c>
      <c r="F30" s="34"/>
      <c r="H30" s="21"/>
      <c r="I30" s="22"/>
      <c r="J30" s="34"/>
      <c r="L30" s="21"/>
      <c r="M30" s="22"/>
      <c r="N30" s="34"/>
      <c r="P30" s="21"/>
      <c r="Q30" s="22"/>
      <c r="R30" s="34"/>
      <c r="T30" s="21"/>
      <c r="U30" s="22"/>
      <c r="V30" s="34"/>
    </row>
    <row r="31" spans="1:22" x14ac:dyDescent="0.25">
      <c r="A31" s="8" t="s">
        <v>30</v>
      </c>
      <c r="B31" s="16">
        <f>B29/B28</f>
        <v>1.0288284604375384</v>
      </c>
      <c r="D31" s="21"/>
      <c r="E31" s="35">
        <f>E29/E28</f>
        <v>1.1091762029995025</v>
      </c>
      <c r="F31" s="34"/>
      <c r="H31" s="21"/>
      <c r="I31" s="22"/>
      <c r="J31" s="34"/>
      <c r="L31" s="21"/>
      <c r="M31" s="22"/>
      <c r="N31" s="34"/>
      <c r="P31" s="21"/>
      <c r="Q31" s="22"/>
      <c r="R31" s="34"/>
      <c r="T31" s="21"/>
      <c r="U31" s="22"/>
      <c r="V31" s="34"/>
    </row>
    <row r="32" spans="1:22" x14ac:dyDescent="0.25">
      <c r="A32" s="8" t="s">
        <v>31</v>
      </c>
      <c r="B32" s="16">
        <f>(B29-B30)/B28</f>
        <v>0.8461204252709057</v>
      </c>
      <c r="D32" s="21"/>
      <c r="E32" s="35">
        <f>(E29-E30)/E28</f>
        <v>0.94823133603430709</v>
      </c>
      <c r="F32" s="34"/>
      <c r="H32" s="21"/>
      <c r="I32" s="22"/>
      <c r="J32" s="34"/>
      <c r="L32" s="21"/>
      <c r="M32" s="22"/>
      <c r="N32" s="34"/>
      <c r="P32" s="21"/>
      <c r="Q32" s="22"/>
      <c r="R32" s="34"/>
      <c r="T32" s="21"/>
      <c r="U32" s="22"/>
      <c r="V32" s="34"/>
    </row>
    <row r="33" spans="1:22" ht="15.75" thickBot="1" x14ac:dyDescent="0.3">
      <c r="A33" s="8" t="s">
        <v>32</v>
      </c>
      <c r="B33" s="17">
        <f>37611+24932</f>
        <v>62543</v>
      </c>
      <c r="D33" s="36"/>
      <c r="E33" s="37">
        <f>36984+35884</f>
        <v>72868</v>
      </c>
      <c r="F33" s="38">
        <f>(E33-B33)/B33</f>
        <v>0.16508642054266665</v>
      </c>
      <c r="H33" s="36"/>
      <c r="I33" s="39"/>
      <c r="J33" s="40"/>
      <c r="L33" s="36"/>
      <c r="M33" s="39"/>
      <c r="N33" s="40"/>
      <c r="P33" s="36"/>
      <c r="Q33" s="39"/>
      <c r="R33" s="40"/>
      <c r="T33" s="36"/>
      <c r="U33" s="39"/>
      <c r="V33" s="40"/>
    </row>
    <row r="35" spans="1:22" x14ac:dyDescent="0.25">
      <c r="A35" s="8" t="s">
        <v>25</v>
      </c>
    </row>
    <row r="36" spans="1:22" x14ac:dyDescent="0.25">
      <c r="A36" s="8" t="s">
        <v>33</v>
      </c>
      <c r="B36">
        <f>B2-B7</f>
        <v>14281</v>
      </c>
      <c r="D36">
        <f>D2-D7</f>
        <v>5986</v>
      </c>
      <c r="E36">
        <f>E2-E7</f>
        <v>9596</v>
      </c>
      <c r="F36" s="6">
        <f>(E36-D36)/D36</f>
        <v>0.60307383895756761</v>
      </c>
      <c r="H36">
        <f>H2-H7</f>
        <v>10560</v>
      </c>
      <c r="I36">
        <f>I2-I7</f>
        <v>15077</v>
      </c>
      <c r="J36" s="6">
        <f>(I36-H36)/H36</f>
        <v>0.42774621212121211</v>
      </c>
      <c r="L36">
        <f>L2-L7</f>
        <v>2052</v>
      </c>
      <c r="M36">
        <f>M2-M7</f>
        <v>4420</v>
      </c>
      <c r="N36" s="6">
        <f>(M36-L36)/L36</f>
        <v>1.1539961013645224</v>
      </c>
      <c r="P36">
        <f>P2-P7</f>
        <v>3934</v>
      </c>
      <c r="Q36">
        <f>Q2-Q7</f>
        <v>5179</v>
      </c>
      <c r="R36" s="6">
        <f>(Q36-P36)/P36</f>
        <v>0.3164717844433147</v>
      </c>
      <c r="T36">
        <f>T2-T7</f>
        <v>4574</v>
      </c>
      <c r="U36">
        <f>U2-U7</f>
        <v>5478</v>
      </c>
      <c r="V36" s="6">
        <f>(U36-T36)/T36</f>
        <v>0.19763882815916048</v>
      </c>
    </row>
    <row r="37" spans="1:22" x14ac:dyDescent="0.25">
      <c r="A37" s="8" t="s">
        <v>1</v>
      </c>
      <c r="B37">
        <f>B16-B7</f>
        <v>-1262</v>
      </c>
      <c r="D37">
        <f>D16-D7</f>
        <v>324</v>
      </c>
      <c r="E37">
        <f>E16-E7</f>
        <v>-3186</v>
      </c>
      <c r="H37">
        <f>H16-H7</f>
        <v>-117</v>
      </c>
      <c r="I37">
        <f>I16-I7</f>
        <v>-5533</v>
      </c>
      <c r="L37">
        <f>L16-L7</f>
        <v>96</v>
      </c>
      <c r="M37">
        <f>M16-M7</f>
        <v>-1373</v>
      </c>
      <c r="P37">
        <f>P16-P7</f>
        <v>228</v>
      </c>
      <c r="Q37">
        <f>Q16-Q7</f>
        <v>-1810</v>
      </c>
      <c r="T37">
        <f>T16-T7</f>
        <v>-441</v>
      </c>
      <c r="U37">
        <f>U16-U7</f>
        <v>-2350</v>
      </c>
    </row>
    <row r="38" spans="1:22" x14ac:dyDescent="0.25">
      <c r="A38" s="8" t="s">
        <v>5</v>
      </c>
      <c r="B38">
        <f>B23-B7</f>
        <v>-3590</v>
      </c>
      <c r="D38">
        <f>D23-D7</f>
        <v>-768</v>
      </c>
      <c r="E38">
        <f>E23-E7</f>
        <v>-4465</v>
      </c>
      <c r="H38">
        <f>H23-H7</f>
        <v>-1808</v>
      </c>
      <c r="I38">
        <f>I23-I7</f>
        <v>-7648</v>
      </c>
      <c r="L38">
        <f>L23-L7</f>
        <v>-436</v>
      </c>
      <c r="M38">
        <f>M23-M7</f>
        <v>-2107</v>
      </c>
      <c r="P38">
        <f>P23-P7</f>
        <v>-332</v>
      </c>
      <c r="Q38">
        <f>Q23-Q7</f>
        <v>-2355</v>
      </c>
      <c r="T38">
        <f>T23-T7</f>
        <v>-1040</v>
      </c>
      <c r="U38">
        <f>U23-U7</f>
        <v>-3186</v>
      </c>
    </row>
    <row r="39" spans="1:22" x14ac:dyDescent="0.25">
      <c r="A39" s="8" t="s">
        <v>34</v>
      </c>
      <c r="B39" s="2">
        <f>B4/B36</f>
        <v>0.63013794552202229</v>
      </c>
      <c r="D39" s="2">
        <f t="shared" ref="D39:E39" si="4">D4/D36</f>
        <v>0.6034079518877381</v>
      </c>
      <c r="E39" s="2">
        <f t="shared" si="4"/>
        <v>0.62317632346811169</v>
      </c>
      <c r="H39" s="2">
        <f t="shared" ref="H39:I39" si="5">H4/H36</f>
        <v>0.57736742424242427</v>
      </c>
      <c r="I39" s="2">
        <f t="shared" si="5"/>
        <v>0.62651721164687935</v>
      </c>
      <c r="L39" s="2">
        <f t="shared" ref="L39:M39" si="6">L4/L36</f>
        <v>0.56432748538011701</v>
      </c>
      <c r="M39" s="6">
        <f t="shared" si="6"/>
        <v>0.6809954751131222</v>
      </c>
      <c r="P39" s="2">
        <f t="shared" ref="P39:Q39" si="7">P4/P36</f>
        <v>0.62404677173360446</v>
      </c>
      <c r="Q39" s="6">
        <f t="shared" si="7"/>
        <v>0.57366286927978372</v>
      </c>
      <c r="T39" s="2">
        <f t="shared" ref="T39:U39" si="8">T4/T36</f>
        <v>0.54306952339309134</v>
      </c>
      <c r="U39" s="6">
        <f t="shared" si="8"/>
        <v>0.6327126688572472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2018-03-09T19:14:15Z</dcterms:created>
  <dcterms:modified xsi:type="dcterms:W3CDTF">2018-03-13T18:15:56Z</dcterms:modified>
</cp:coreProperties>
</file>