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autoCompressPictures="0"/>
  <bookViews>
    <workbookView xWindow="0" yWindow="0" windowWidth="25520" windowHeight="15540"/>
  </bookViews>
  <sheets>
    <sheet name="BQ" sheetId="1" r:id="rId1"/>
    <sheet name="Competative Analysis - Text" sheetId="3" r:id="rId2"/>
    <sheet name="Competative Analysis - Numbers" sheetId="2" r:id="rId3"/>
    <sheet name="Sources" sheetId="4" r:id="rId4"/>
    <sheet name="TODO" sheetId="5" r:id="rId5"/>
    <sheet name="KRBL" sheetId="9" r:id="rId6"/>
    <sheet name="LT" sheetId="6" r:id="rId7"/>
    <sheet name="REI" sheetId="7" r:id="rId8"/>
    <sheet name="Kohinoor" sheetId="8" r:id="rId9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3" i="1" l="1"/>
  <c r="D22" i="1"/>
  <c r="D21" i="1"/>
  <c r="G42" i="2"/>
  <c r="F42" i="2"/>
  <c r="E42" i="2"/>
  <c r="D42" i="2"/>
  <c r="G43" i="2"/>
  <c r="F43" i="2"/>
  <c r="E43" i="2"/>
  <c r="D43" i="2"/>
  <c r="C43" i="2"/>
  <c r="G41" i="2"/>
  <c r="F41" i="2"/>
  <c r="E41" i="2"/>
  <c r="D41" i="2"/>
  <c r="C41" i="2"/>
  <c r="I43" i="2"/>
  <c r="H43" i="2"/>
  <c r="I42" i="2"/>
  <c r="H42" i="2"/>
  <c r="I41" i="2"/>
  <c r="H41" i="2"/>
  <c r="I40" i="2"/>
  <c r="H40" i="2"/>
  <c r="G40" i="2"/>
  <c r="F40" i="2"/>
  <c r="E40" i="2"/>
  <c r="D40" i="2"/>
  <c r="C40" i="2"/>
  <c r="C23" i="1"/>
  <c r="C22" i="1"/>
  <c r="C21" i="1"/>
  <c r="I9" i="2"/>
  <c r="H9" i="2"/>
  <c r="I18" i="2"/>
  <c r="H18" i="2"/>
  <c r="I10" i="2"/>
  <c r="H10" i="2"/>
  <c r="I8" i="2"/>
  <c r="H8" i="2"/>
  <c r="I7" i="2"/>
  <c r="H7" i="2"/>
  <c r="G10" i="2"/>
  <c r="F10" i="2"/>
  <c r="E10" i="2"/>
  <c r="D10" i="2"/>
  <c r="C10" i="2"/>
  <c r="G9" i="2"/>
  <c r="F9" i="2"/>
  <c r="E9" i="2"/>
  <c r="D9" i="2"/>
  <c r="G8" i="2"/>
  <c r="F8" i="2"/>
  <c r="E8" i="2"/>
  <c r="D8" i="2"/>
  <c r="C8" i="2"/>
  <c r="C7" i="2"/>
  <c r="G7" i="2"/>
  <c r="F7" i="2"/>
  <c r="E7" i="2"/>
  <c r="D7" i="2"/>
  <c r="I19" i="2"/>
  <c r="H19" i="2"/>
  <c r="I17" i="2"/>
  <c r="H17" i="2"/>
  <c r="I16" i="2"/>
  <c r="H16" i="2"/>
  <c r="G16" i="2"/>
  <c r="F16" i="2"/>
  <c r="E16" i="2"/>
  <c r="D16" i="2"/>
  <c r="C16" i="2"/>
  <c r="D55" i="9"/>
  <c r="D59" i="9"/>
  <c r="G17" i="2"/>
  <c r="F17" i="2"/>
  <c r="E17" i="2"/>
  <c r="D17" i="2"/>
  <c r="C17" i="2"/>
  <c r="G18" i="2"/>
  <c r="F18" i="2"/>
  <c r="E18" i="2"/>
  <c r="D18" i="2"/>
  <c r="G19" i="2"/>
  <c r="F19" i="2"/>
  <c r="E19" i="2"/>
  <c r="D19" i="2"/>
  <c r="C19" i="2"/>
  <c r="D50" i="8"/>
  <c r="D54" i="8"/>
  <c r="D53" i="7"/>
  <c r="D57" i="7"/>
  <c r="E51" i="6"/>
  <c r="E55" i="6"/>
</calcChain>
</file>

<file path=xl/sharedStrings.xml><?xml version="1.0" encoding="utf-8"?>
<sst xmlns="http://schemas.openxmlformats.org/spreadsheetml/2006/main" count="1068" uniqueCount="231">
  <si>
    <t>Strategic Assets</t>
  </si>
  <si>
    <t>Distinctive Architecture</t>
  </si>
  <si>
    <t>Competitive Forces/ Bargaining Power</t>
  </si>
  <si>
    <t>Customers</t>
  </si>
  <si>
    <t>Suppliers/ Vendors</t>
  </si>
  <si>
    <t>Dealers/ Distributors/ Marketing</t>
  </si>
  <si>
    <t>Disproportionate Future?</t>
  </si>
  <si>
    <t>Industry/ Competition</t>
  </si>
  <si>
    <t>What can go wrong?</t>
  </si>
  <si>
    <t>Mitigation?</t>
  </si>
  <si>
    <t>New Products/ Innovation/ Branding</t>
  </si>
  <si>
    <t>Business Value Drivers</t>
  </si>
  <si>
    <t>Growth Rates</t>
  </si>
  <si>
    <t>EBITDA Margin</t>
  </si>
  <si>
    <t>Capital Turnover</t>
  </si>
  <si>
    <t>ROIC</t>
  </si>
  <si>
    <t>Invested Capital</t>
  </si>
  <si>
    <t>EPA/Sales</t>
  </si>
  <si>
    <t>EPA/Sales - future value creation lead indicator</t>
  </si>
  <si>
    <t>BQ Bottomline</t>
  </si>
  <si>
    <t>Nature of Industry:</t>
  </si>
  <si>
    <t xml:space="preserve">Competitive Intensity? Industry Growth rates? </t>
  </si>
  <si>
    <t>Opportunity Size:</t>
  </si>
  <si>
    <t>How big is the runway? How many years out?</t>
  </si>
  <si>
    <t>Capital Allocation:</t>
  </si>
  <si>
    <t>Able to invest large Capital at high ROIC?</t>
  </si>
  <si>
    <t>Predictability:</t>
  </si>
  <si>
    <t>How many variables in the Business?</t>
  </si>
  <si>
    <t>Sustainability:</t>
  </si>
  <si>
    <t>How hard is it to dislodge from its perch?</t>
  </si>
  <si>
    <t>Disprotionate Future:</t>
  </si>
  <si>
    <t>Building blocks in place for disproportionate future? Do multiple Optionalities exist?</t>
  </si>
  <si>
    <t>Business Strategy  &amp; Planned Initiatives:</t>
  </si>
  <si>
    <t>Is the company likely to grow efficiently &amp; emerge stronger in next 2-3 years?</t>
  </si>
  <si>
    <t>Key Monitorables:</t>
  </si>
  <si>
    <t>Next 2-3 years – what are the key monitorables, key health indicators?</t>
  </si>
  <si>
    <t>Near Term Visibility:</t>
  </si>
  <si>
    <t>Next 2-3 years – how strong is the visbility?</t>
  </si>
  <si>
    <t>Long Term Visbility:</t>
  </si>
  <si>
    <t>5-10 years on - how likely to survive &amp; prosper?</t>
  </si>
  <si>
    <t>Valuation  Spotlight?</t>
  </si>
  <si>
    <t>BQ Category:</t>
  </si>
  <si>
    <t>Laborious? Or Disproportionate Smarts?</t>
  </si>
  <si>
    <t>Business Transition Track Record:</t>
  </si>
  <si>
    <t>Managed significant business transition to its advantage? What impresses most?</t>
  </si>
  <si>
    <t>Performance vs Perception GAP:</t>
  </si>
  <si>
    <t>Current P/E or Perception captures business quality/performance? How big is the GAP?</t>
  </si>
  <si>
    <t>3 Year Average</t>
  </si>
  <si>
    <t>5 Year Average</t>
  </si>
  <si>
    <t>Operating leverage will come in with better capacity utilization. Asset turnover is the key - while it has improved yet to be seen if it can be sustained. The management is consistently looking to move up the value chain.</t>
  </si>
  <si>
    <t>KRBL - BQ Sheet</t>
  </si>
  <si>
    <t>Products: India Gate, Doon, Nur Jahan, Indian Farm, Bemisal, Aarati, Unity</t>
  </si>
  <si>
    <r>
      <t xml:space="preserve">Domesic (30% share in Branded Basmati) - Modern Trade. </t>
    </r>
    <r>
      <rPr>
        <b/>
        <sz val="10"/>
        <rFont val="Arial"/>
      </rPr>
      <t>Online?</t>
    </r>
  </si>
  <si>
    <r>
      <t xml:space="preserve">Exports (25% share in branded Basmati). Saudi Arabia, Kuwait, Qatar, UAE, Australia, New Zealand. Middle East is 65% of global demand. </t>
    </r>
    <r>
      <rPr>
        <b/>
        <sz val="10"/>
        <rFont val="Arial"/>
      </rPr>
      <t>Non-Branded Basmati?</t>
    </r>
  </si>
  <si>
    <t>Firgure our growth of Modern Trade in India</t>
  </si>
  <si>
    <t>4 fold groth in last 4 years.</t>
  </si>
  <si>
    <t>KRBL</t>
  </si>
  <si>
    <t>REI Agro</t>
  </si>
  <si>
    <t>Kohinoor Foods</t>
  </si>
  <si>
    <t>LT Overseas</t>
  </si>
  <si>
    <t>Relationship with 90,000 farmers, 2.5L acre area under contract farming. KRBL provides them with technical know-how. Farmers are from Western UP, Uttrakhand, Punjab, Haryana</t>
  </si>
  <si>
    <r>
      <rPr>
        <b/>
        <sz val="10"/>
        <rFont val="Arial"/>
      </rPr>
      <t xml:space="preserve">Exports: </t>
    </r>
    <r>
      <rPr>
        <sz val="10"/>
        <rFont val="Arial"/>
        <family val="2"/>
        <charset val="1"/>
      </rPr>
      <t>40 international distributors, 14 of them are in the middle east</t>
    </r>
  </si>
  <si>
    <t>Company has paid Foreign Dividend - as against Dividend and hence not paying taxes</t>
  </si>
  <si>
    <t>Leading brand and positioning in Saudi Arabia (World's largest rice market) and domestic market in Basamati segment.</t>
  </si>
  <si>
    <t>Company claims that there is a shift from non-branded to branded segment, with marked preference for branded rice. (Need to verify independently).</t>
  </si>
  <si>
    <r>
      <rPr>
        <b/>
        <sz val="10"/>
        <rFont val="Arial"/>
      </rPr>
      <t xml:space="preserve">Diworsification: </t>
    </r>
    <r>
      <rPr>
        <sz val="10"/>
        <rFont val="Arial"/>
        <family val="2"/>
        <charset val="1"/>
      </rPr>
      <t>Company is into Energy business since 2006. Also when you look at KMP, they are director in 10+ other commpanies.</t>
    </r>
  </si>
  <si>
    <t xml:space="preserve">CMP: 169  15/07/2015 </t>
  </si>
  <si>
    <t>Trailing PE: 14x</t>
  </si>
  <si>
    <t>Stable PE Range : 15x - 20x</t>
  </si>
  <si>
    <t>If taken as rice trading business, P/E seems as expected. If taken as FMCG business, P/E yet to catch up.</t>
  </si>
  <si>
    <r>
      <rPr>
        <b/>
        <sz val="10"/>
        <rFont val="Arial"/>
      </rPr>
      <t>Pakistan</t>
    </r>
    <r>
      <rPr>
        <sz val="10"/>
        <rFont val="Arial"/>
        <family val="2"/>
        <charset val="1"/>
      </rPr>
      <t xml:space="preserve"> was largest exporter untill recently India took them over. Pakistan can come back with better seed and better export economics.</t>
    </r>
  </si>
  <si>
    <t>LT Foods</t>
  </si>
  <si>
    <t>Cost of Raw Materials as % of revenue</t>
  </si>
  <si>
    <r>
      <rPr>
        <b/>
        <sz val="10"/>
        <rFont val="Arial"/>
      </rPr>
      <t>Domestic:</t>
    </r>
    <r>
      <rPr>
        <sz val="10"/>
        <rFont val="Arial"/>
        <family val="2"/>
        <charset val="1"/>
      </rPr>
      <t xml:space="preserve"> Retail presence across 6.9L outlets, 490 distributors/dealers</t>
    </r>
  </si>
  <si>
    <t>Revenue Growth</t>
  </si>
  <si>
    <r>
      <rPr>
        <b/>
        <sz val="10"/>
        <rFont val="Arial"/>
      </rPr>
      <t>Concentration:</t>
    </r>
    <r>
      <rPr>
        <sz val="10"/>
        <rFont val="Arial"/>
        <family val="2"/>
        <charset val="1"/>
      </rPr>
      <t>50%+ share in Basmati rice exports for India is concentrated in two countries - Iran and Saudi Arabia. Country policies and geo-political risks remain a concern. KRBL lucky so far to have almost nil exposure to Iran.</t>
    </r>
  </si>
  <si>
    <t>Have 2 brands, namely Dawat (India) and Royal (USA)</t>
  </si>
  <si>
    <t xml:space="preserve">Royal is #1 brand in the USA </t>
  </si>
  <si>
    <t>Revenue Mix : India (41%), USA (39%), Middle-East (15%)</t>
  </si>
  <si>
    <t>450 Distributor, 1.1L retail shops</t>
  </si>
  <si>
    <t>Milling Capacity: 67 MT/Hour</t>
  </si>
  <si>
    <t>No mention of Procurement system other than they do quality checks.</t>
  </si>
  <si>
    <t>Company getting into Snacks, Staples and Organic Food section</t>
  </si>
  <si>
    <t>30% revenue comes from these.</t>
  </si>
  <si>
    <t>Amitabh Bacchan as Brand Ambassador for Dawat</t>
  </si>
  <si>
    <t>To Look up agriculture export data</t>
  </si>
  <si>
    <t>http://agriexchange.apeda.gov.in</t>
  </si>
  <si>
    <t>1. Expansion of sales into Iran. 2. Domestic sales as Modern trade grows.</t>
  </si>
  <si>
    <t>Basmati Rice is grown mainly in only two countries. India and Pakistan.</t>
  </si>
  <si>
    <t>They have 300 hector farm for seed R &amp; D. They collborate with Indian agriculture reaseach institute to crete seeds as per market needs and provide to farmers under contract.</t>
  </si>
  <si>
    <t>Boring business with high working capital requirement (Typical Lynch Business?). Also need to have large farmer and distributor network. Hard to dislodge.</t>
  </si>
  <si>
    <r>
      <t xml:space="preserve">Current Year*   </t>
    </r>
    <r>
      <rPr>
        <i/>
        <sz val="10"/>
        <color theme="1"/>
        <rFont val="Arial"/>
      </rPr>
      <t>(Annualized Data)</t>
    </r>
  </si>
  <si>
    <t>Company created new variety named 1121. The advantage of this variety needs to be checked.</t>
  </si>
  <si>
    <t>What Private Label means</t>
  </si>
  <si>
    <t>https://en.wikipedia.org/wiki/Private_label</t>
  </si>
  <si>
    <r>
      <rPr>
        <b/>
        <sz val="10"/>
        <rFont val="Arial"/>
      </rPr>
      <t>Private Label:</t>
    </r>
    <r>
      <rPr>
        <sz val="10"/>
        <rFont val="Arial"/>
        <family val="2"/>
        <charset val="1"/>
      </rPr>
      <t xml:space="preserve"> Basmati rice is basmati rice - whether it is from KRBL ot Dawat or anybody - it probably does not matter beyond a point. Rising middle class is happy to switch from regular rice to Basmati rice. KRBL in particular???</t>
    </r>
  </si>
  <si>
    <t>Private label business in Saudi Arabia</t>
  </si>
  <si>
    <t>New private label clients in Niger, Iran and Italy.</t>
  </si>
  <si>
    <t>Company has brands in all the price segments with highest priced brand India Gate  having highest visibility. Competition either has single brand or are into private label business.</t>
  </si>
  <si>
    <t>IEFL - UK Subsidiary</t>
  </si>
  <si>
    <t>Kohinoor Foods USA Inc. - USA Subsidiary</t>
  </si>
  <si>
    <t>Listed as vendors in many Modern Trade chain in USA</t>
  </si>
  <si>
    <t>Company has ongoing tax dispute with IT departments for 2002-2009</t>
  </si>
  <si>
    <t>2009-11 tax returns are also under dispute</t>
  </si>
  <si>
    <t>JV with Al Dahra (Abu Dhabhi) - rice processing mill in UAE (20% dilution)</t>
  </si>
  <si>
    <t>Lawsuit against RBI and PNB for forex derivative transactions</t>
  </si>
  <si>
    <t>Annual Report for year 2013 and 2014 not present on company website</t>
  </si>
  <si>
    <t xml:space="preserve">Brand: Kohinoor </t>
  </si>
  <si>
    <t>Brand: Raindrops</t>
  </si>
  <si>
    <t>Company is put on Corrective Action Plan (CAP)</t>
  </si>
  <si>
    <t>UBI has file winding up petition against the company</t>
  </si>
  <si>
    <t>Plant shutdown due to liquidity crunch</t>
  </si>
  <si>
    <t>5 overseas subsidiaries</t>
  </si>
  <si>
    <t>Ammalay commodities JLT, UAE,</t>
  </si>
  <si>
    <t>Ammalay International PTE Ltd.</t>
  </si>
  <si>
    <t>Singapore and Holy starts limited</t>
  </si>
  <si>
    <t>Auckland Holdings Ltd.</t>
  </si>
  <si>
    <t>Orient Agro Ltd.</t>
  </si>
  <si>
    <t>Wind Farms in Rajasthan, MH, TN, Gujarat</t>
  </si>
  <si>
    <t>Reported loss in FY14 (standalone)</t>
  </si>
  <si>
    <t>Delay in receivables (No bargaining power at all)</t>
  </si>
  <si>
    <t>Company has debt free balance sheet and good ROCE/ROE ratios for capital intensive business. Due to ageing requirement for Basmati rice (12-18 months), it is highly capital intensive business and competition is struggling. This gap is only going to widen.</t>
  </si>
  <si>
    <r>
      <rPr>
        <b/>
        <sz val="10"/>
        <rFont val="Arial"/>
      </rPr>
      <t>A Complete Package:</t>
    </r>
    <r>
      <rPr>
        <sz val="10"/>
        <rFont val="Arial"/>
        <family val="2"/>
        <charset val="1"/>
      </rPr>
      <t xml:space="preserve"> Methodical procurement program on supply side, visible brands and pricing power on sales side, low debt balance sheet and good management.</t>
    </r>
  </si>
  <si>
    <r>
      <rPr>
        <b/>
        <sz val="10"/>
        <rFont val="Arial"/>
      </rPr>
      <t xml:space="preserve">Unbranded: </t>
    </r>
    <r>
      <rPr>
        <sz val="10"/>
        <rFont val="Arial"/>
        <family val="2"/>
        <charset val="1"/>
      </rPr>
      <t>Small players, private label players.</t>
    </r>
  </si>
  <si>
    <r>
      <rPr>
        <b/>
        <sz val="10"/>
        <rFont val="Arial"/>
      </rPr>
      <t>Branded:</t>
    </r>
    <r>
      <rPr>
        <sz val="10"/>
        <rFont val="Arial"/>
        <family val="2"/>
        <charset val="1"/>
      </rPr>
      <t xml:space="preserve"> LT Foods, Kohinoor Foods, REI Agro. Kohinoor and REI have balance sheet troubles and some corporate governanace issues. LT Foods is a decent player but still has a long way to go before hurting KRBL.</t>
    </r>
  </si>
  <si>
    <t>Company conducts contract farming and procurement program, desistributes seeds to farmers, does R &amp; D in seeds (to reduce water required and increase yield). No other competitor is even close to in procurement and R &amp; D.</t>
  </si>
  <si>
    <r>
      <rPr>
        <b/>
        <sz val="10"/>
        <rFont val="Arial"/>
      </rPr>
      <t>Possible:</t>
    </r>
    <r>
      <rPr>
        <sz val="10"/>
        <rFont val="Arial"/>
        <family val="2"/>
        <charset val="1"/>
      </rPr>
      <t xml:space="preserve"> With trade restrictions lifted on Iran, it presents company with new opportunities to expand export. (More research needed).</t>
    </r>
  </si>
  <si>
    <t>With growth of modern trade and urbanization, revenue of the company can continue to grow at an healthy rate. Company has all the necessary ingradients to be in advantageous position.</t>
  </si>
  <si>
    <t>Minor Issue?</t>
  </si>
  <si>
    <t>Domestic branded basamati rice volume growth projected at 12%. Limited competition from branded players, competition from unbranded players need research.</t>
  </si>
  <si>
    <t>Possible runway for many years based on India growth story and growth in export markets (Whole world eats rice). Near term - 2-3 years runwa.y</t>
  </si>
  <si>
    <t>Main variables are - Monsoon and RM costs, Geo political situation.</t>
  </si>
  <si>
    <t>Feels like a steady compunder. Disproportiante future might come based on gain in Iran market share and India growth story.</t>
  </si>
  <si>
    <t>Company is a complete package as explained above and will emerge stronger.</t>
  </si>
  <si>
    <t>Company has given guidenace of 20-24% for FY16. Similar results expected for FY17.</t>
  </si>
  <si>
    <t>Likely to survive, diworsification and various ratios need to be tracked at various milestones.</t>
  </si>
  <si>
    <t>Laborious, Category B (or A?)</t>
  </si>
  <si>
    <t>Company able to maintain margins and pricing power even when global proces are falling, RM costs are fluctuating. 18% premimum over rest of the industry.</t>
  </si>
  <si>
    <t>Research on Rice ageing process</t>
  </si>
  <si>
    <t>Cyclicity of the rice industry needs to be studied</t>
  </si>
  <si>
    <t>Industry grew at 25% rate for last 4-5 years</t>
  </si>
  <si>
    <t>Websites in sources tab</t>
  </si>
  <si>
    <t>Spend some time on apeda website for export and domestic market data</t>
  </si>
  <si>
    <t>AR mentions that Institutional sales posed a challenge. Dig further.</t>
  </si>
  <si>
    <t>3  year average</t>
  </si>
  <si>
    <t>5-year average</t>
  </si>
  <si>
    <t>Mar '15</t>
  </si>
  <si>
    <t>Mar '14</t>
  </si>
  <si>
    <t>Mar '13</t>
  </si>
  <si>
    <t>Mar '12</t>
  </si>
  <si>
    <t>Mar '11</t>
  </si>
  <si>
    <t>Net Sales/Income from operations</t>
  </si>
  <si>
    <t>Other Operating Income</t>
  </si>
  <si>
    <t>--</t>
  </si>
  <si>
    <t>Total Income From Operations</t>
  </si>
  <si>
    <t>EXPENDITURE</t>
  </si>
  <si>
    <t>Consumption of Raw Materials</t>
  </si>
  <si>
    <t>Purchase of Traded Goods</t>
  </si>
  <si>
    <t>Increase/Decrease in Stocks</t>
  </si>
  <si>
    <t>Power &amp; Fuel</t>
  </si>
  <si>
    <t>Employees Cost</t>
  </si>
  <si>
    <t>Depreciation</t>
  </si>
  <si>
    <t>Excise Duty</t>
  </si>
  <si>
    <t>Admin. And Selling Expenses</t>
  </si>
  <si>
    <t>R &amp; D Expenses</t>
  </si>
  <si>
    <t>Provisions And Contingencies</t>
  </si>
  <si>
    <t>Exp. Capitalised</t>
  </si>
  <si>
    <t>Other Expenses</t>
  </si>
  <si>
    <t>P/L Before Other Inc., Int., Excpt. Items &amp; Tax</t>
  </si>
  <si>
    <t>Other Income</t>
  </si>
  <si>
    <t>P/L Before Int., Excpt. Items &amp; Tax</t>
  </si>
  <si>
    <t>Interest</t>
  </si>
  <si>
    <t>P/L Before Exceptional Items &amp; Tax</t>
  </si>
  <si>
    <t>Exceptional Items</t>
  </si>
  <si>
    <t>P/L Before Tax</t>
  </si>
  <si>
    <t>Tax</t>
  </si>
  <si>
    <t>P/L After Tax from Ordinary Activities</t>
  </si>
  <si>
    <t>Prior Year Adjustments</t>
  </si>
  <si>
    <t>Extra Ordinary Items</t>
  </si>
  <si>
    <t>Net Profit/(Loss) For the Period</t>
  </si>
  <si>
    <t>Minority Interest</t>
  </si>
  <si>
    <t>Share Of P/L Of Associates</t>
  </si>
  <si>
    <t>Net P/L After M.I &amp; Associates</t>
  </si>
  <si>
    <t>Equity Share Capital</t>
  </si>
  <si>
    <t>Reserves Excluding Revaluation Reserves</t>
  </si>
  <si>
    <t>Equity Dividend Rate (%)</t>
  </si>
  <si>
    <t>EPS Before Extra Ordinary</t>
  </si>
  <si>
    <t>Basic EPS</t>
  </si>
  <si>
    <t>Diluted EPS</t>
  </si>
  <si>
    <t>EPS After Extra Ordinary</t>
  </si>
  <si>
    <t>Public Share Holding</t>
  </si>
  <si>
    <t>No Of Shares (Crores)</t>
  </si>
  <si>
    <t>Share Holding (%)</t>
  </si>
  <si>
    <t>Promoters and Promoter Group Shareholding</t>
  </si>
  <si>
    <t>a) Pledged/Encumbered</t>
  </si>
  <si>
    <t>- Per. of shares (as a % of the total sh. of prom. and promoter group)</t>
  </si>
  <si>
    <t>- Per. of shares (as a % of the total Share Cap. of the company)</t>
  </si>
  <si>
    <t>b) Non-encumbered</t>
  </si>
  <si>
    <t>Notes</t>
  </si>
  <si>
    <t>|201503</t>
  </si>
  <si>
    <t>|201403</t>
  </si>
  <si>
    <t>|201303</t>
  </si>
  <si>
    <t>|201203</t>
  </si>
  <si>
    <t>|201103</t>
  </si>
  <si>
    <t>Source : Dion Global Solutions Limited</t>
  </si>
  <si>
    <t>Consolidated Yearly Results</t>
  </si>
  <si>
    <t>------------------- in Rs. Cr. -------------------</t>
  </si>
  <si>
    <t>Mar '10</t>
  </si>
  <si>
    <t>Mar '09</t>
  </si>
  <si>
    <t>Mar '08</t>
  </si>
  <si>
    <t>|201003</t>
  </si>
  <si>
    <t>|200903</t>
  </si>
  <si>
    <t>|200803</t>
  </si>
  <si>
    <t>Mar '07</t>
  </si>
  <si>
    <t>Mar '06</t>
  </si>
  <si>
    <t>16610096_002010033.txt|201003</t>
  </si>
  <si>
    <t>16610096_002009033.txt|200903</t>
  </si>
  <si>
    <t>16610096_002008033.txt|200803</t>
  </si>
  <si>
    <t>16610096_002007033.txt|200703</t>
  </si>
  <si>
    <t>16610096_002006033.txt|200603</t>
  </si>
  <si>
    <t>Standalone (No subsidiary)</t>
  </si>
  <si>
    <t>|200703</t>
  </si>
  <si>
    <t>Previous Years »</t>
  </si>
  <si>
    <t>Long Term Debt to Equity</t>
  </si>
  <si>
    <t>Debt to Equity</t>
  </si>
  <si>
    <t>Return on Capital Employed</t>
  </si>
  <si>
    <t>Return on Invested Capital</t>
  </si>
  <si>
    <t>Return on Incremental Invseted Capital</t>
  </si>
  <si>
    <t>EPA</t>
  </si>
  <si>
    <t>EBIDTA margin</t>
  </si>
  <si>
    <t>Capital Turnover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</si>
</sst>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b/>
      <sz val="10"/>
      <name val="Arial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scheme val="minor"/>
    </font>
    <font>
      <b/>
      <sz val="20"/>
      <name val="Arial"/>
    </font>
    <font>
      <sz val="18"/>
      <name val="Arial"/>
    </font>
    <font>
      <sz val="14"/>
      <name val="Arial"/>
    </font>
    <font>
      <sz val="12"/>
      <name val="Arial"/>
    </font>
    <font>
      <sz val="16"/>
      <name val="Arial"/>
    </font>
    <font>
      <b/>
      <sz val="14"/>
      <name val="Arial"/>
    </font>
    <font>
      <sz val="8"/>
      <name val="Arial"/>
    </font>
    <font>
      <sz val="10"/>
      <color theme="1"/>
      <name val="Arial"/>
    </font>
    <font>
      <i/>
      <sz val="10"/>
      <color theme="1"/>
      <name val="Arial"/>
    </font>
    <font>
      <sz val="11"/>
      <color theme="1"/>
      <name val="Arial"/>
    </font>
    <font>
      <i/>
      <sz val="10"/>
      <name val="Arial"/>
    </font>
    <font>
      <b/>
      <sz val="11"/>
      <color rgb="FF000000"/>
      <name val="Calibri"/>
      <scheme val="minor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rgb="FFF2F2F2"/>
      </patternFill>
    </fill>
    <fill>
      <patternFill patternType="solid">
        <fgColor rgb="FFFFFFFF"/>
        <b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7" tint="0.79998168889431442"/>
        <bgColor rgb="FFF2F2F2"/>
      </patternFill>
    </fill>
    <fill>
      <patternFill patternType="solid">
        <fgColor theme="0"/>
        <bgColor rgb="FFF2F2F2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rgb="FF000000"/>
      </patternFill>
    </fill>
  </fills>
  <borders count="5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</borders>
  <cellStyleXfs count="66">
    <xf numFmtId="0" fontId="0" fillId="0" borderId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05">
    <xf numFmtId="0" fontId="0" fillId="0" borderId="0" xfId="0"/>
    <xf numFmtId="0" fontId="1" fillId="7" borderId="29" xfId="0" applyFont="1" applyFill="1" applyBorder="1" applyAlignment="1" applyProtection="1">
      <alignment wrapText="1"/>
    </xf>
    <xf numFmtId="0" fontId="0" fillId="0" borderId="0" xfId="0" applyAlignment="1">
      <alignment wrapText="1"/>
    </xf>
    <xf numFmtId="0" fontId="1" fillId="3" borderId="17" xfId="0" applyFont="1" applyFill="1" applyBorder="1" applyAlignment="1" applyProtection="1">
      <alignment wrapText="1"/>
    </xf>
    <xf numFmtId="0" fontId="5" fillId="0" borderId="0" xfId="0" applyFont="1"/>
    <xf numFmtId="0" fontId="0" fillId="0" borderId="14" xfId="0" applyBorder="1"/>
    <xf numFmtId="0" fontId="0" fillId="0" borderId="0" xfId="0" applyBorder="1"/>
    <xf numFmtId="0" fontId="5" fillId="0" borderId="14" xfId="0" applyFont="1" applyBorder="1"/>
    <xf numFmtId="9" fontId="0" fillId="0" borderId="0" xfId="1" applyFont="1" applyBorder="1"/>
    <xf numFmtId="9" fontId="0" fillId="0" borderId="15" xfId="1" applyFont="1" applyBorder="1"/>
    <xf numFmtId="0" fontId="5" fillId="0" borderId="19" xfId="0" applyFont="1" applyBorder="1"/>
    <xf numFmtId="9" fontId="0" fillId="0" borderId="50" xfId="1" applyFont="1" applyBorder="1"/>
    <xf numFmtId="9" fontId="0" fillId="0" borderId="20" xfId="1" applyFont="1" applyBorder="1"/>
    <xf numFmtId="0" fontId="0" fillId="0" borderId="0" xfId="0" applyAlignment="1"/>
    <xf numFmtId="0" fontId="5" fillId="8" borderId="0" xfId="0" applyFont="1" applyFill="1" applyAlignment="1"/>
    <xf numFmtId="0" fontId="5" fillId="0" borderId="0" xfId="0" applyFont="1" applyFill="1" applyAlignment="1"/>
    <xf numFmtId="0" fontId="10" fillId="2" borderId="1" xfId="0" applyFont="1" applyFill="1" applyBorder="1" applyAlignment="1" applyProtection="1">
      <alignment horizontal="center" vertical="top" wrapText="1"/>
    </xf>
    <xf numFmtId="0" fontId="1" fillId="0" borderId="5" xfId="0" applyFont="1" applyBorder="1" applyAlignment="1" applyProtection="1">
      <alignment wrapText="1"/>
    </xf>
    <xf numFmtId="0" fontId="1" fillId="2" borderId="17" xfId="0" applyFont="1" applyFill="1" applyBorder="1" applyAlignment="1" applyProtection="1">
      <alignment wrapText="1"/>
    </xf>
    <xf numFmtId="0" fontId="1" fillId="3" borderId="24" xfId="0" applyFont="1" applyFill="1" applyBorder="1" applyAlignment="1" applyProtection="1">
      <alignment wrapText="1"/>
    </xf>
    <xf numFmtId="0" fontId="1" fillId="3" borderId="25" xfId="0" applyFont="1" applyFill="1" applyBorder="1" applyAlignment="1" applyProtection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3" borderId="26" xfId="0" applyFont="1" applyFill="1" applyBorder="1" applyAlignment="1" applyProtection="1">
      <alignment horizontal="center" wrapText="1"/>
    </xf>
    <xf numFmtId="10" fontId="1" fillId="0" borderId="27" xfId="0" applyNumberFormat="1" applyFont="1" applyFill="1" applyBorder="1" applyAlignment="1">
      <alignment horizontal="center" wrapText="1"/>
    </xf>
    <xf numFmtId="10" fontId="1" fillId="0" borderId="27" xfId="0" applyNumberFormat="1" applyFont="1" applyFill="1" applyBorder="1" applyAlignment="1" applyProtection="1">
      <alignment horizontal="center" wrapText="1"/>
    </xf>
    <xf numFmtId="2" fontId="1" fillId="0" borderId="27" xfId="0" applyNumberFormat="1" applyFont="1" applyFill="1" applyBorder="1" applyAlignment="1" applyProtection="1">
      <alignment horizontal="center" wrapText="1"/>
    </xf>
    <xf numFmtId="2" fontId="1" fillId="0" borderId="27" xfId="0" applyNumberFormat="1" applyFont="1" applyFill="1" applyBorder="1" applyAlignment="1">
      <alignment horizontal="center" wrapText="1"/>
    </xf>
    <xf numFmtId="0" fontId="1" fillId="3" borderId="35" xfId="0" applyFont="1" applyFill="1" applyBorder="1" applyAlignment="1" applyProtection="1">
      <alignment horizontal="center" wrapText="1"/>
    </xf>
    <xf numFmtId="10" fontId="1" fillId="0" borderId="38" xfId="0" quotePrefix="1" applyNumberFormat="1" applyFont="1" applyFill="1" applyBorder="1" applyAlignment="1">
      <alignment horizontal="center" wrapText="1"/>
    </xf>
    <xf numFmtId="10" fontId="1" fillId="0" borderId="38" xfId="0" applyNumberFormat="1" applyFont="1" applyFill="1" applyBorder="1" applyAlignment="1" applyProtection="1">
      <alignment horizontal="center" wrapText="1"/>
    </xf>
    <xf numFmtId="2" fontId="1" fillId="0" borderId="38" xfId="0" applyNumberFormat="1" applyFont="1" applyFill="1" applyBorder="1" applyAlignment="1" applyProtection="1">
      <alignment horizontal="center" wrapText="1"/>
    </xf>
    <xf numFmtId="2" fontId="1" fillId="0" borderId="38" xfId="0" applyNumberFormat="1" applyFont="1" applyFill="1" applyBorder="1" applyAlignment="1">
      <alignment horizontal="center" wrapText="1"/>
    </xf>
    <xf numFmtId="0" fontId="13" fillId="0" borderId="51" xfId="0" applyFont="1" applyBorder="1" applyAlignment="1">
      <alignment horizontal="center" wrapText="1"/>
    </xf>
    <xf numFmtId="10" fontId="13" fillId="0" borderId="52" xfId="0" applyNumberFormat="1" applyFont="1" applyBorder="1" applyAlignment="1">
      <alignment horizontal="center" wrapText="1"/>
    </xf>
    <xf numFmtId="0" fontId="13" fillId="0" borderId="52" xfId="0" applyFont="1" applyBorder="1" applyAlignment="1">
      <alignment horizontal="center" wrapText="1"/>
    </xf>
    <xf numFmtId="10" fontId="13" fillId="0" borderId="53" xfId="0" applyNumberFormat="1" applyFont="1" applyBorder="1" applyAlignment="1">
      <alignment horizontal="center" wrapText="1"/>
    </xf>
    <xf numFmtId="0" fontId="1" fillId="0" borderId="45" xfId="0" applyFont="1" applyBorder="1" applyAlignment="1" applyProtection="1">
      <alignment horizontal="right" wrapText="1"/>
    </xf>
    <xf numFmtId="0" fontId="1" fillId="2" borderId="11" xfId="0" applyFont="1" applyFill="1" applyBorder="1" applyAlignment="1" applyProtection="1">
      <alignment horizontal="right" wrapText="1"/>
    </xf>
    <xf numFmtId="0" fontId="1" fillId="3" borderId="11" xfId="0" applyFont="1" applyFill="1" applyBorder="1" applyAlignment="1" applyProtection="1">
      <alignment horizontal="right" wrapText="1"/>
    </xf>
    <xf numFmtId="0" fontId="1" fillId="2" borderId="17" xfId="0" applyFont="1" applyFill="1" applyBorder="1" applyAlignment="1" applyProtection="1">
      <alignment horizontal="right" wrapText="1"/>
    </xf>
    <xf numFmtId="0" fontId="1" fillId="3" borderId="34" xfId="0" applyFont="1" applyFill="1" applyBorder="1" applyAlignment="1" applyProtection="1">
      <alignment horizontal="right" wrapText="1"/>
    </xf>
    <xf numFmtId="0" fontId="1" fillId="2" borderId="23" xfId="0" applyFont="1" applyFill="1" applyBorder="1" applyAlignment="1" applyProtection="1">
      <alignment horizontal="right" wrapText="1"/>
    </xf>
    <xf numFmtId="0" fontId="1" fillId="2" borderId="41" xfId="0" applyFont="1" applyFill="1" applyBorder="1" applyAlignment="1" applyProtection="1">
      <alignment horizontal="right" wrapText="1"/>
    </xf>
    <xf numFmtId="0" fontId="6" fillId="0" borderId="1" xfId="0" applyFont="1" applyBorder="1" applyAlignment="1" applyProtection="1">
      <alignment horizontal="center" vertical="top" wrapText="1"/>
    </xf>
    <xf numFmtId="0" fontId="7" fillId="2" borderId="1" xfId="0" applyFont="1" applyFill="1" applyBorder="1" applyAlignment="1" applyProtection="1">
      <alignment horizontal="center" vertical="top" wrapText="1"/>
    </xf>
    <xf numFmtId="0" fontId="7" fillId="2" borderId="2" xfId="0" applyFont="1" applyFill="1" applyBorder="1" applyAlignment="1" applyProtection="1">
      <alignment horizontal="center" vertical="top" wrapText="1"/>
    </xf>
    <xf numFmtId="0" fontId="7" fillId="2" borderId="3" xfId="0" applyFont="1" applyFill="1" applyBorder="1" applyAlignment="1" applyProtection="1">
      <alignment horizontal="center" vertical="top" wrapText="1"/>
    </xf>
    <xf numFmtId="0" fontId="7" fillId="2" borderId="4" xfId="0" applyFont="1" applyFill="1" applyBorder="1" applyAlignment="1" applyProtection="1">
      <alignment horizontal="center" vertical="top" wrapText="1"/>
    </xf>
    <xf numFmtId="0" fontId="1" fillId="0" borderId="5" xfId="0" applyFont="1" applyBorder="1" applyAlignment="1" applyProtection="1">
      <alignment horizontal="left" wrapText="1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vertical="center" wrapText="1"/>
    </xf>
    <xf numFmtId="0" fontId="8" fillId="0" borderId="19" xfId="0" applyFont="1" applyBorder="1" applyAlignment="1" applyProtection="1">
      <alignment horizontal="center" vertical="center" wrapText="1"/>
    </xf>
    <xf numFmtId="0" fontId="8" fillId="0" borderId="20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0" fontId="9" fillId="0" borderId="16" xfId="0" applyFont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horizontal="left" wrapText="1"/>
    </xf>
    <xf numFmtId="0" fontId="1" fillId="3" borderId="10" xfId="0" applyFont="1" applyFill="1" applyBorder="1" applyAlignment="1" applyProtection="1">
      <alignment horizontal="left" wrapText="1"/>
    </xf>
    <xf numFmtId="0" fontId="1" fillId="4" borderId="11" xfId="0" applyFont="1" applyFill="1" applyBorder="1" applyAlignment="1" applyProtection="1">
      <alignment horizontal="left" wrapText="1"/>
    </xf>
    <xf numFmtId="0" fontId="1" fillId="4" borderId="12" xfId="0" applyFont="1" applyFill="1" applyBorder="1" applyAlignment="1" applyProtection="1">
      <alignment horizontal="left" wrapText="1"/>
    </xf>
    <xf numFmtId="0" fontId="1" fillId="4" borderId="13" xfId="0" applyFont="1" applyFill="1" applyBorder="1" applyAlignment="1" applyProtection="1">
      <alignment horizontal="left" wrapText="1"/>
    </xf>
    <xf numFmtId="0" fontId="1" fillId="2" borderId="17" xfId="0" applyFont="1" applyFill="1" applyBorder="1" applyAlignment="1" applyProtection="1">
      <alignment horizontal="left" wrapText="1"/>
    </xf>
    <xf numFmtId="0" fontId="1" fillId="2" borderId="18" xfId="0" applyFont="1" applyFill="1" applyBorder="1" applyAlignment="1" applyProtection="1">
      <alignment horizontal="left" wrapText="1"/>
    </xf>
    <xf numFmtId="0" fontId="1" fillId="0" borderId="11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left" wrapText="1"/>
    </xf>
    <xf numFmtId="0" fontId="1" fillId="0" borderId="13" xfId="0" applyFont="1" applyBorder="1" applyAlignment="1" applyProtection="1">
      <alignment horizontal="left" wrapText="1"/>
    </xf>
    <xf numFmtId="0" fontId="1" fillId="0" borderId="17" xfId="0" applyFont="1" applyBorder="1" applyAlignment="1" applyProtection="1">
      <alignment horizontal="left" wrapText="1"/>
    </xf>
    <xf numFmtId="0" fontId="1" fillId="0" borderId="18" xfId="0" applyFont="1" applyBorder="1" applyAlignment="1" applyProtection="1">
      <alignment horizontal="left" wrapText="1"/>
    </xf>
    <xf numFmtId="0" fontId="9" fillId="5" borderId="13" xfId="0" applyFont="1" applyFill="1" applyBorder="1" applyAlignment="1" applyProtection="1">
      <alignment horizontal="center" vertical="center" wrapText="1"/>
    </xf>
    <xf numFmtId="0" fontId="1" fillId="4" borderId="5" xfId="0" applyFont="1" applyFill="1" applyBorder="1" applyAlignment="1" applyProtection="1">
      <alignment horizontal="left" wrapText="1"/>
    </xf>
    <xf numFmtId="0" fontId="9" fillId="0" borderId="13" xfId="0" applyFont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9" fillId="5" borderId="21" xfId="0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top" wrapText="1"/>
    </xf>
    <xf numFmtId="0" fontId="10" fillId="2" borderId="4" xfId="0" applyFont="1" applyFill="1" applyBorder="1" applyAlignment="1" applyProtection="1">
      <alignment horizontal="center" vertical="top" wrapText="1"/>
    </xf>
    <xf numFmtId="0" fontId="1" fillId="0" borderId="16" xfId="0" applyFont="1" applyBorder="1" applyAlignment="1" applyProtection="1">
      <alignment horizontal="left" wrapText="1"/>
    </xf>
    <xf numFmtId="0" fontId="1" fillId="2" borderId="11" xfId="0" applyFont="1" applyFill="1" applyBorder="1" applyAlignment="1" applyProtection="1">
      <alignment horizontal="left" wrapText="1"/>
    </xf>
    <xf numFmtId="0" fontId="1" fillId="2" borderId="13" xfId="0" applyFont="1" applyFill="1" applyBorder="1" applyAlignment="1" applyProtection="1">
      <alignment horizontal="left" wrapText="1"/>
    </xf>
    <xf numFmtId="0" fontId="1" fillId="6" borderId="26" xfId="0" applyFont="1" applyFill="1" applyBorder="1" applyAlignment="1" applyProtection="1">
      <alignment horizontal="left" wrapText="1"/>
    </xf>
    <xf numFmtId="0" fontId="1" fillId="6" borderId="27" xfId="0" applyFont="1" applyFill="1" applyBorder="1" applyAlignment="1" applyProtection="1">
      <alignment horizontal="left" wrapText="1"/>
    </xf>
    <xf numFmtId="0" fontId="1" fillId="6" borderId="18" xfId="0" applyFont="1" applyFill="1" applyBorder="1" applyAlignment="1" applyProtection="1">
      <alignment horizontal="left" wrapText="1"/>
    </xf>
    <xf numFmtId="0" fontId="16" fillId="3" borderId="26" xfId="0" applyFont="1" applyFill="1" applyBorder="1" applyAlignment="1" applyProtection="1">
      <alignment horizontal="left" wrapText="1"/>
    </xf>
    <xf numFmtId="0" fontId="16" fillId="3" borderId="32" xfId="0" applyFont="1" applyFill="1" applyBorder="1" applyAlignment="1" applyProtection="1">
      <alignment horizontal="left" wrapText="1"/>
    </xf>
    <xf numFmtId="0" fontId="16" fillId="3" borderId="18" xfId="0" applyFont="1" applyFill="1" applyBorder="1" applyAlignment="1" applyProtection="1">
      <alignment horizontal="left" wrapText="1"/>
    </xf>
    <xf numFmtId="0" fontId="1" fillId="3" borderId="26" xfId="0" applyFont="1" applyFill="1" applyBorder="1" applyAlignment="1" applyProtection="1">
      <alignment horizontal="left" wrapText="1"/>
    </xf>
    <xf numFmtId="0" fontId="1" fillId="3" borderId="27" xfId="0" applyFont="1" applyFill="1" applyBorder="1" applyAlignment="1" applyProtection="1">
      <alignment horizontal="left" wrapText="1"/>
    </xf>
    <xf numFmtId="0" fontId="1" fillId="3" borderId="18" xfId="0" applyFont="1" applyFill="1" applyBorder="1" applyAlignment="1" applyProtection="1">
      <alignment horizontal="left" wrapText="1"/>
    </xf>
    <xf numFmtId="0" fontId="16" fillId="2" borderId="26" xfId="0" applyFont="1" applyFill="1" applyBorder="1" applyAlignment="1" applyProtection="1">
      <alignment horizontal="left" wrapText="1"/>
    </xf>
    <xf numFmtId="0" fontId="16" fillId="2" borderId="27" xfId="0" applyFont="1" applyFill="1" applyBorder="1" applyAlignment="1" applyProtection="1">
      <alignment horizontal="left" wrapText="1"/>
    </xf>
    <xf numFmtId="0" fontId="16" fillId="2" borderId="18" xfId="0" applyFont="1" applyFill="1" applyBorder="1" applyAlignment="1" applyProtection="1">
      <alignment horizontal="left" wrapText="1"/>
    </xf>
    <xf numFmtId="0" fontId="11" fillId="3" borderId="2" xfId="0" applyFont="1" applyFill="1" applyBorder="1" applyAlignment="1" applyProtection="1">
      <alignment horizontal="center" vertical="center" wrapText="1"/>
    </xf>
    <xf numFmtId="0" fontId="12" fillId="3" borderId="25" xfId="0" applyFont="1" applyFill="1" applyBorder="1" applyAlignment="1" applyProtection="1">
      <alignment horizontal="center" vertical="center" wrapText="1"/>
    </xf>
    <xf numFmtId="0" fontId="12" fillId="3" borderId="10" xfId="0" applyFont="1" applyFill="1" applyBorder="1" applyAlignment="1" applyProtection="1">
      <alignment horizontal="center" vertical="center" wrapText="1"/>
    </xf>
    <xf numFmtId="0" fontId="1" fillId="3" borderId="36" xfId="0" applyFont="1" applyFill="1" applyBorder="1" applyAlignment="1" applyProtection="1">
      <alignment horizontal="center" vertical="center" wrapText="1"/>
    </xf>
    <xf numFmtId="0" fontId="1" fillId="3" borderId="43" xfId="0" applyFont="1" applyFill="1" applyBorder="1" applyAlignment="1" applyProtection="1">
      <alignment horizontal="center" vertical="center" wrapText="1"/>
    </xf>
    <xf numFmtId="0" fontId="1" fillId="3" borderId="44" xfId="0" applyFont="1" applyFill="1" applyBorder="1" applyAlignment="1" applyProtection="1">
      <alignment horizontal="center" vertical="center" wrapText="1"/>
    </xf>
    <xf numFmtId="0" fontId="1" fillId="3" borderId="15" xfId="0" applyFont="1" applyFill="1" applyBorder="1" applyAlignment="1" applyProtection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1" fillId="2" borderId="30" xfId="0" applyFont="1" applyFill="1" applyBorder="1" applyAlignment="1" applyProtection="1">
      <alignment horizontal="center" vertical="center" wrapText="1"/>
    </xf>
    <xf numFmtId="0" fontId="11" fillId="2" borderId="31" xfId="0" applyFont="1" applyFill="1" applyBorder="1" applyAlignment="1" applyProtection="1">
      <alignment horizontal="center" vertical="center" wrapText="1"/>
    </xf>
    <xf numFmtId="0" fontId="11" fillId="2" borderId="33" xfId="0" applyFont="1" applyFill="1" applyBorder="1" applyAlignment="1" applyProtection="1">
      <alignment horizontal="center" vertical="center" wrapText="1"/>
    </xf>
    <xf numFmtId="0" fontId="16" fillId="3" borderId="46" xfId="0" applyFont="1" applyFill="1" applyBorder="1" applyAlignment="1" applyProtection="1">
      <alignment horizontal="left" wrapText="1"/>
    </xf>
    <xf numFmtId="0" fontId="16" fillId="3" borderId="47" xfId="0" applyFont="1" applyFill="1" applyBorder="1" applyAlignment="1" applyProtection="1">
      <alignment horizontal="left" wrapText="1"/>
    </xf>
    <xf numFmtId="0" fontId="16" fillId="3" borderId="48" xfId="0" applyFont="1" applyFill="1" applyBorder="1" applyAlignment="1" applyProtection="1">
      <alignment horizontal="left" wrapText="1"/>
    </xf>
    <xf numFmtId="0" fontId="1" fillId="3" borderId="46" xfId="0" applyFont="1" applyFill="1" applyBorder="1" applyAlignment="1" applyProtection="1">
      <alignment horizontal="left" wrapText="1"/>
    </xf>
    <xf numFmtId="0" fontId="1" fillId="3" borderId="49" xfId="0" applyFont="1" applyFill="1" applyBorder="1" applyAlignment="1" applyProtection="1">
      <alignment horizontal="left" wrapText="1"/>
    </xf>
    <xf numFmtId="0" fontId="1" fillId="3" borderId="25" xfId="0" applyFont="1" applyFill="1" applyBorder="1" applyAlignment="1" applyProtection="1">
      <alignment horizontal="left" wrapText="1"/>
    </xf>
    <xf numFmtId="0" fontId="16" fillId="2" borderId="32" xfId="0" applyFont="1" applyFill="1" applyBorder="1" applyAlignment="1" applyProtection="1">
      <alignment horizontal="left" wrapText="1"/>
    </xf>
    <xf numFmtId="0" fontId="1" fillId="2" borderId="26" xfId="0" applyFont="1" applyFill="1" applyBorder="1" applyAlignment="1" applyProtection="1">
      <alignment horizontal="left" wrapText="1"/>
    </xf>
    <xf numFmtId="0" fontId="1" fillId="2" borderId="27" xfId="0" applyFont="1" applyFill="1" applyBorder="1" applyAlignment="1" applyProtection="1">
      <alignment horizontal="left" wrapText="1"/>
    </xf>
    <xf numFmtId="0" fontId="1" fillId="2" borderId="12" xfId="0" applyFont="1" applyFill="1" applyBorder="1" applyAlignment="1" applyProtection="1">
      <alignment horizontal="left" wrapText="1"/>
    </xf>
    <xf numFmtId="0" fontId="16" fillId="3" borderId="35" xfId="0" applyFont="1" applyFill="1" applyBorder="1" applyAlignment="1" applyProtection="1">
      <alignment horizontal="left" wrapText="1"/>
    </xf>
    <xf numFmtId="0" fontId="16" fillId="3" borderId="36" xfId="0" applyFont="1" applyFill="1" applyBorder="1" applyAlignment="1" applyProtection="1">
      <alignment horizontal="left" wrapText="1"/>
    </xf>
    <xf numFmtId="0" fontId="16" fillId="3" borderId="37" xfId="0" applyFont="1" applyFill="1" applyBorder="1" applyAlignment="1" applyProtection="1">
      <alignment horizontal="left" wrapText="1"/>
    </xf>
    <xf numFmtId="0" fontId="1" fillId="6" borderId="35" xfId="0" applyFont="1" applyFill="1" applyBorder="1" applyAlignment="1" applyProtection="1">
      <alignment horizontal="left" wrapText="1"/>
    </xf>
    <xf numFmtId="0" fontId="1" fillId="6" borderId="38" xfId="0" applyFont="1" applyFill="1" applyBorder="1" applyAlignment="1" applyProtection="1">
      <alignment horizontal="left" wrapText="1"/>
    </xf>
    <xf numFmtId="0" fontId="1" fillId="6" borderId="37" xfId="0" applyFont="1" applyFill="1" applyBorder="1" applyAlignment="1" applyProtection="1">
      <alignment horizontal="left" wrapText="1"/>
    </xf>
    <xf numFmtId="0" fontId="11" fillId="7" borderId="23" xfId="0" applyFont="1" applyFill="1" applyBorder="1" applyAlignment="1" applyProtection="1">
      <alignment horizontal="center" vertical="center" wrapText="1"/>
    </xf>
    <xf numFmtId="0" fontId="11" fillId="7" borderId="11" xfId="0" applyFont="1" applyFill="1" applyBorder="1" applyAlignment="1" applyProtection="1">
      <alignment horizontal="center" vertical="center" wrapText="1"/>
    </xf>
    <xf numFmtId="0" fontId="11" fillId="7" borderId="41" xfId="0" applyFont="1" applyFill="1" applyBorder="1" applyAlignment="1" applyProtection="1">
      <alignment horizontal="center" vertical="center" wrapText="1"/>
    </xf>
    <xf numFmtId="0" fontId="16" fillId="2" borderId="24" xfId="0" applyFont="1" applyFill="1" applyBorder="1" applyAlignment="1" applyProtection="1">
      <alignment horizontal="left" wrapText="1"/>
    </xf>
    <xf numFmtId="0" fontId="16" fillId="2" borderId="25" xfId="0" applyFont="1" applyFill="1" applyBorder="1" applyAlignment="1" applyProtection="1">
      <alignment horizontal="left" wrapText="1"/>
    </xf>
    <xf numFmtId="0" fontId="16" fillId="2" borderId="10" xfId="0" applyFont="1" applyFill="1" applyBorder="1" applyAlignment="1" applyProtection="1">
      <alignment horizontal="left" wrapText="1"/>
    </xf>
    <xf numFmtId="0" fontId="1" fillId="2" borderId="39" xfId="0" applyFont="1" applyFill="1" applyBorder="1" applyAlignment="1" applyProtection="1">
      <alignment horizontal="left" wrapText="1"/>
    </xf>
    <xf numFmtId="0" fontId="1" fillId="2" borderId="25" xfId="0" applyFont="1" applyFill="1" applyBorder="1" applyAlignment="1" applyProtection="1">
      <alignment horizontal="left" wrapText="1"/>
    </xf>
    <xf numFmtId="0" fontId="1" fillId="2" borderId="10" xfId="0" applyFont="1" applyFill="1" applyBorder="1" applyAlignment="1" applyProtection="1">
      <alignment horizontal="left" wrapText="1"/>
    </xf>
    <xf numFmtId="0" fontId="16" fillId="7" borderId="26" xfId="0" applyFont="1" applyFill="1" applyBorder="1" applyAlignment="1" applyProtection="1">
      <alignment horizontal="left" wrapText="1"/>
    </xf>
    <xf numFmtId="0" fontId="16" fillId="7" borderId="27" xfId="0" applyFont="1" applyFill="1" applyBorder="1" applyAlignment="1" applyProtection="1">
      <alignment horizontal="left" wrapText="1"/>
    </xf>
    <xf numFmtId="0" fontId="16" fillId="7" borderId="18" xfId="0" applyFont="1" applyFill="1" applyBorder="1" applyAlignment="1" applyProtection="1">
      <alignment horizontal="left" wrapText="1"/>
    </xf>
    <xf numFmtId="0" fontId="1" fillId="3" borderId="40" xfId="0" applyFont="1" applyFill="1" applyBorder="1" applyAlignment="1" applyProtection="1">
      <alignment horizontal="left" wrapText="1"/>
    </xf>
    <xf numFmtId="0" fontId="16" fillId="2" borderId="28" xfId="0" applyFont="1" applyFill="1" applyBorder="1" applyAlignment="1" applyProtection="1">
      <alignment horizontal="left" wrapText="1"/>
    </xf>
    <xf numFmtId="0" fontId="16" fillId="2" borderId="29" xfId="0" applyFont="1" applyFill="1" applyBorder="1" applyAlignment="1" applyProtection="1">
      <alignment horizontal="left" wrapText="1"/>
    </xf>
    <xf numFmtId="0" fontId="16" fillId="2" borderId="22" xfId="0" applyFont="1" applyFill="1" applyBorder="1" applyAlignment="1" applyProtection="1">
      <alignment horizontal="left" wrapText="1"/>
    </xf>
    <xf numFmtId="0" fontId="3" fillId="2" borderId="29" xfId="0" applyFont="1" applyFill="1" applyBorder="1" applyAlignment="1" applyProtection="1">
      <alignment horizontal="left" wrapText="1"/>
    </xf>
    <xf numFmtId="0" fontId="3" fillId="2" borderId="22" xfId="0" applyFont="1" applyFill="1" applyBorder="1" applyAlignment="1" applyProtection="1">
      <alignment horizontal="left" wrapText="1"/>
    </xf>
    <xf numFmtId="0" fontId="16" fillId="2" borderId="11" xfId="0" applyFont="1" applyFill="1" applyBorder="1" applyAlignment="1" applyProtection="1">
      <alignment horizontal="left" wrapText="1"/>
    </xf>
    <xf numFmtId="0" fontId="16" fillId="2" borderId="12" xfId="0" applyFont="1" applyFill="1" applyBorder="1" applyAlignment="1" applyProtection="1">
      <alignment horizontal="left" wrapText="1"/>
    </xf>
    <xf numFmtId="0" fontId="16" fillId="2" borderId="13" xfId="0" applyFont="1" applyFill="1" applyBorder="1" applyAlignment="1" applyProtection="1">
      <alignment horizontal="left" wrapText="1"/>
    </xf>
    <xf numFmtId="0" fontId="5" fillId="8" borderId="2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" fillId="2" borderId="41" xfId="0" applyFont="1" applyFill="1" applyBorder="1" applyAlignment="1" applyProtection="1">
      <alignment horizontal="left" wrapText="1"/>
    </xf>
    <xf numFmtId="0" fontId="1" fillId="2" borderId="54" xfId="0" applyFont="1" applyFill="1" applyBorder="1" applyAlignment="1" applyProtection="1">
      <alignment horizontal="left" wrapText="1"/>
    </xf>
    <xf numFmtId="0" fontId="1" fillId="2" borderId="21" xfId="0" applyFont="1" applyFill="1" applyBorder="1" applyAlignment="1" applyProtection="1">
      <alignment horizontal="left" wrapText="1"/>
    </xf>
    <xf numFmtId="0" fontId="1" fillId="2" borderId="23" xfId="0" applyFont="1" applyFill="1" applyBorder="1" applyAlignment="1" applyProtection="1">
      <alignment horizontal="left" vertical="center" wrapText="1"/>
    </xf>
    <xf numFmtId="0" fontId="1" fillId="2" borderId="55" xfId="0" applyFont="1" applyFill="1" applyBorder="1" applyAlignment="1" applyProtection="1">
      <alignment horizontal="left" vertical="center" wrapText="1"/>
    </xf>
    <xf numFmtId="0" fontId="1" fillId="2" borderId="8" xfId="0" applyFont="1" applyFill="1" applyBorder="1" applyAlignment="1" applyProtection="1">
      <alignment horizontal="left" vertical="center" wrapText="1"/>
    </xf>
    <xf numFmtId="0" fontId="10" fillId="2" borderId="8" xfId="0" applyFont="1" applyFill="1" applyBorder="1" applyAlignment="1" applyProtection="1">
      <alignment horizontal="center" vertical="top" wrapText="1"/>
    </xf>
    <xf numFmtId="0" fontId="1" fillId="0" borderId="23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horizontal="left" vertical="center" wrapText="1"/>
    </xf>
    <xf numFmtId="0" fontId="1" fillId="2" borderId="13" xfId="0" applyFont="1" applyFill="1" applyBorder="1" applyAlignment="1" applyProtection="1">
      <alignment horizontal="left" vertical="center" wrapText="1"/>
    </xf>
    <xf numFmtId="0" fontId="1" fillId="3" borderId="11" xfId="0" applyFont="1" applyFill="1" applyBorder="1" applyAlignment="1" applyProtection="1">
      <alignment horizontal="left" vertical="center" wrapText="1"/>
    </xf>
    <xf numFmtId="0" fontId="1" fillId="3" borderId="13" xfId="0" applyFont="1" applyFill="1" applyBorder="1" applyAlignment="1" applyProtection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7" borderId="29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wrapText="1"/>
    </xf>
    <xf numFmtId="0" fontId="1" fillId="2" borderId="54" xfId="0" applyFont="1" applyFill="1" applyBorder="1" applyAlignment="1" applyProtection="1">
      <alignment wrapText="1"/>
    </xf>
    <xf numFmtId="0" fontId="1" fillId="2" borderId="21" xfId="0" applyFont="1" applyFill="1" applyBorder="1" applyAlignment="1" applyProtection="1">
      <alignment wrapText="1"/>
    </xf>
    <xf numFmtId="0" fontId="1" fillId="7" borderId="23" xfId="0" applyFont="1" applyFill="1" applyBorder="1" applyAlignment="1" applyProtection="1">
      <alignment wrapText="1"/>
    </xf>
    <xf numFmtId="0" fontId="1" fillId="7" borderId="55" xfId="0" applyFont="1" applyFill="1" applyBorder="1" applyAlignment="1" applyProtection="1">
      <alignment wrapText="1"/>
    </xf>
    <xf numFmtId="0" fontId="1" fillId="7" borderId="8" xfId="0" applyFont="1" applyFill="1" applyBorder="1" applyAlignment="1" applyProtection="1">
      <alignment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10" fillId="2" borderId="4" xfId="0" applyFont="1" applyFill="1" applyBorder="1" applyAlignment="1" applyProtection="1">
      <alignment horizontal="center" vertical="center" wrapText="1"/>
    </xf>
    <xf numFmtId="0" fontId="1" fillId="0" borderId="41" xfId="0" applyFont="1" applyBorder="1" applyAlignment="1" applyProtection="1">
      <alignment horizontal="left" wrapText="1"/>
    </xf>
    <xf numFmtId="0" fontId="1" fillId="0" borderId="54" xfId="0" applyFont="1" applyBorder="1" applyAlignment="1" applyProtection="1">
      <alignment horizontal="left" wrapText="1"/>
    </xf>
    <xf numFmtId="0" fontId="1" fillId="0" borderId="21" xfId="0" applyFont="1" applyBorder="1" applyAlignment="1" applyProtection="1">
      <alignment horizontal="left" wrapText="1"/>
    </xf>
    <xf numFmtId="4" fontId="0" fillId="0" borderId="0" xfId="0" applyNumberFormat="1"/>
    <xf numFmtId="9" fontId="2" fillId="0" borderId="0" xfId="1" applyFont="1" applyBorder="1"/>
    <xf numFmtId="0" fontId="18" fillId="0" borderId="0" xfId="0" applyFont="1"/>
    <xf numFmtId="0" fontId="18" fillId="0" borderId="14" xfId="0" applyFont="1" applyBorder="1"/>
    <xf numFmtId="0" fontId="18" fillId="0" borderId="15" xfId="0" applyFont="1" applyBorder="1"/>
    <xf numFmtId="0" fontId="17" fillId="0" borderId="14" xfId="0" applyFont="1" applyBorder="1"/>
    <xf numFmtId="9" fontId="18" fillId="0" borderId="0" xfId="0" applyNumberFormat="1" applyFont="1"/>
    <xf numFmtId="9" fontId="18" fillId="0" borderId="15" xfId="0" applyNumberFormat="1" applyFont="1" applyBorder="1"/>
    <xf numFmtId="0" fontId="17" fillId="0" borderId="19" xfId="0" applyFont="1" applyBorder="1"/>
    <xf numFmtId="0" fontId="17" fillId="0" borderId="50" xfId="0" applyFont="1" applyBorder="1"/>
    <xf numFmtId="9" fontId="18" fillId="0" borderId="50" xfId="0" applyNumberFormat="1" applyFont="1" applyBorder="1"/>
    <xf numFmtId="9" fontId="18" fillId="0" borderId="20" xfId="0" applyNumberFormat="1" applyFont="1" applyBorder="1"/>
    <xf numFmtId="0" fontId="17" fillId="9" borderId="2" xfId="0" applyFont="1" applyFill="1" applyBorder="1" applyAlignment="1">
      <alignment horizontal="center"/>
    </xf>
    <xf numFmtId="0" fontId="17" fillId="9" borderId="3" xfId="0" applyFont="1" applyFill="1" applyBorder="1" applyAlignment="1">
      <alignment horizontal="center"/>
    </xf>
    <xf numFmtId="0" fontId="17" fillId="9" borderId="5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/>
    <xf numFmtId="0" fontId="0" fillId="0" borderId="7" xfId="0" applyBorder="1"/>
    <xf numFmtId="9" fontId="0" fillId="0" borderId="14" xfId="1" applyFont="1" applyBorder="1"/>
    <xf numFmtId="9" fontId="0" fillId="0" borderId="19" xfId="1" applyFont="1" applyBorder="1"/>
    <xf numFmtId="2" fontId="0" fillId="0" borderId="0" xfId="1" applyNumberFormat="1" applyFont="1" applyBorder="1"/>
    <xf numFmtId="2" fontId="0" fillId="0" borderId="14" xfId="1" applyNumberFormat="1" applyFont="1" applyBorder="1"/>
    <xf numFmtId="2" fontId="0" fillId="0" borderId="15" xfId="1" applyNumberFormat="1" applyFont="1" applyBorder="1"/>
    <xf numFmtId="2" fontId="0" fillId="0" borderId="50" xfId="1" applyNumberFormat="1" applyFont="1" applyBorder="1"/>
    <xf numFmtId="2" fontId="0" fillId="0" borderId="19" xfId="1" applyNumberFormat="1" applyFont="1" applyBorder="1"/>
    <xf numFmtId="2" fontId="0" fillId="0" borderId="20" xfId="1" applyNumberFormat="1" applyFont="1" applyBorder="1"/>
    <xf numFmtId="2" fontId="18" fillId="0" borderId="0" xfId="0" applyNumberFormat="1" applyFont="1"/>
    <xf numFmtId="2" fontId="18" fillId="0" borderId="14" xfId="0" applyNumberFormat="1" applyFont="1" applyBorder="1"/>
    <xf numFmtId="2" fontId="18" fillId="0" borderId="15" xfId="0" applyNumberFormat="1" applyFont="1" applyBorder="1"/>
    <xf numFmtId="2" fontId="18" fillId="0" borderId="50" xfId="0" applyNumberFormat="1" applyFont="1" applyBorder="1"/>
    <xf numFmtId="2" fontId="18" fillId="0" borderId="19" xfId="0" applyNumberFormat="1" applyFont="1" applyBorder="1"/>
    <xf numFmtId="2" fontId="18" fillId="0" borderId="20" xfId="0" applyNumberFormat="1" applyFont="1" applyBorder="1"/>
  </cellXfs>
  <cellStyles count="66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Normal" xfId="0" builtinId="0"/>
    <cellStyle name="Percent" xfId="1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36"/>
  <sheetViews>
    <sheetView tabSelected="1" topLeftCell="A18" workbookViewId="0">
      <selection activeCell="L25" sqref="L25"/>
    </sheetView>
  </sheetViews>
  <sheetFormatPr baseColWidth="10" defaultColWidth="8.83203125" defaultRowHeight="14" x14ac:dyDescent="0"/>
  <cols>
    <col min="1" max="1" width="27.6640625" style="2" bestFit="1" customWidth="1"/>
    <col min="2" max="2" width="14.83203125" style="2" customWidth="1"/>
    <col min="3" max="3" width="20.33203125" style="2" customWidth="1"/>
    <col min="4" max="4" width="7.33203125" style="2" bestFit="1" customWidth="1"/>
    <col min="5" max="5" width="8" style="2" bestFit="1" customWidth="1"/>
    <col min="6" max="6" width="20.6640625" style="2" customWidth="1"/>
    <col min="7" max="7" width="7.6640625" style="2" bestFit="1" customWidth="1"/>
    <col min="8" max="8" width="12.1640625" style="2" customWidth="1"/>
    <col min="9" max="9" width="8.83203125" style="2"/>
    <col min="10" max="10" width="20.33203125" style="2" customWidth="1"/>
    <col min="11" max="16384" width="8.83203125" style="2"/>
  </cols>
  <sheetData>
    <row r="1" spans="1:10" ht="24" thickBot="1">
      <c r="A1" s="43" t="s">
        <v>50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22" thickBot="1">
      <c r="A2" s="44" t="s">
        <v>0</v>
      </c>
      <c r="B2" s="44"/>
      <c r="C2" s="44"/>
      <c r="D2" s="45" t="s">
        <v>1</v>
      </c>
      <c r="E2" s="46"/>
      <c r="F2" s="46"/>
      <c r="G2" s="46"/>
      <c r="H2" s="46"/>
      <c r="I2" s="46"/>
      <c r="J2" s="47"/>
    </row>
    <row r="3" spans="1:10" ht="31" customHeight="1">
      <c r="A3" s="48" t="s">
        <v>63</v>
      </c>
      <c r="B3" s="48"/>
      <c r="C3" s="48"/>
      <c r="D3" s="49" t="s">
        <v>2</v>
      </c>
      <c r="E3" s="50"/>
      <c r="F3" s="55" t="s">
        <v>3</v>
      </c>
      <c r="G3" s="57" t="s">
        <v>51</v>
      </c>
      <c r="H3" s="58"/>
      <c r="I3" s="58"/>
      <c r="J3" s="58"/>
    </row>
    <row r="4" spans="1:10" ht="40" customHeight="1">
      <c r="A4" s="59" t="s">
        <v>64</v>
      </c>
      <c r="B4" s="60"/>
      <c r="C4" s="61"/>
      <c r="D4" s="51"/>
      <c r="E4" s="52"/>
      <c r="F4" s="56"/>
      <c r="G4" s="62" t="s">
        <v>53</v>
      </c>
      <c r="H4" s="63"/>
      <c r="I4" s="63"/>
      <c r="J4" s="63"/>
    </row>
    <row r="5" spans="1:10" ht="42" customHeight="1">
      <c r="A5" s="143" t="s">
        <v>125</v>
      </c>
      <c r="B5" s="143"/>
      <c r="C5" s="144"/>
      <c r="D5" s="51"/>
      <c r="E5" s="52"/>
      <c r="F5" s="56"/>
      <c r="G5" s="67" t="s">
        <v>52</v>
      </c>
      <c r="H5" s="68"/>
      <c r="I5" s="68"/>
      <c r="J5" s="68"/>
    </row>
    <row r="6" spans="1:10" ht="42.75" customHeight="1">
      <c r="A6" s="59" t="s">
        <v>98</v>
      </c>
      <c r="B6" s="60"/>
      <c r="C6" s="61"/>
      <c r="D6" s="51"/>
      <c r="E6" s="52"/>
      <c r="F6" s="69" t="s">
        <v>4</v>
      </c>
      <c r="G6" s="62" t="s">
        <v>60</v>
      </c>
      <c r="H6" s="63"/>
      <c r="I6" s="63"/>
      <c r="J6" s="63"/>
    </row>
    <row r="7" spans="1:10" ht="54" customHeight="1">
      <c r="A7" s="64" t="s">
        <v>121</v>
      </c>
      <c r="B7" s="65"/>
      <c r="C7" s="66"/>
      <c r="D7" s="51"/>
      <c r="E7" s="52"/>
      <c r="F7" s="69"/>
      <c r="G7" s="67" t="s">
        <v>89</v>
      </c>
      <c r="H7" s="68"/>
      <c r="I7" s="68"/>
      <c r="J7" s="68"/>
    </row>
    <row r="8" spans="1:10" ht="42" customHeight="1">
      <c r="A8" s="70"/>
      <c r="B8" s="70"/>
      <c r="C8" s="70"/>
      <c r="D8" s="51"/>
      <c r="E8" s="52"/>
      <c r="F8" s="69"/>
      <c r="G8" s="62"/>
      <c r="H8" s="63"/>
      <c r="I8" s="63"/>
      <c r="J8" s="63"/>
    </row>
    <row r="9" spans="1:10" ht="46.5" customHeight="1" thickBot="1">
      <c r="A9" s="170"/>
      <c r="B9" s="171"/>
      <c r="C9" s="172"/>
      <c r="D9" s="51"/>
      <c r="E9" s="52"/>
      <c r="F9" s="71" t="s">
        <v>5</v>
      </c>
      <c r="G9" s="67" t="s">
        <v>73</v>
      </c>
      <c r="H9" s="68"/>
      <c r="I9" s="68"/>
      <c r="J9" s="68"/>
    </row>
    <row r="10" spans="1:10" ht="33" customHeight="1" thickBot="1">
      <c r="A10" s="72" t="s">
        <v>6</v>
      </c>
      <c r="B10" s="168"/>
      <c r="C10" s="169"/>
      <c r="D10" s="51"/>
      <c r="E10" s="52"/>
      <c r="F10" s="71"/>
      <c r="G10" s="62" t="s">
        <v>61</v>
      </c>
      <c r="H10" s="63"/>
      <c r="I10" s="63"/>
      <c r="J10" s="63"/>
    </row>
    <row r="11" spans="1:10" ht="32" customHeight="1">
      <c r="A11" s="165" t="s">
        <v>126</v>
      </c>
      <c r="B11" s="166"/>
      <c r="C11" s="167"/>
      <c r="D11" s="51"/>
      <c r="E11" s="52"/>
      <c r="F11" s="71"/>
      <c r="G11" s="67"/>
      <c r="H11" s="68"/>
      <c r="I11" s="68"/>
      <c r="J11" s="68"/>
    </row>
    <row r="12" spans="1:10" ht="39" customHeight="1" thickBot="1">
      <c r="A12" s="162" t="s">
        <v>127</v>
      </c>
      <c r="B12" s="163"/>
      <c r="C12" s="164"/>
      <c r="D12" s="51"/>
      <c r="E12" s="52"/>
      <c r="F12" s="69" t="s">
        <v>7</v>
      </c>
      <c r="G12" s="62" t="s">
        <v>124</v>
      </c>
      <c r="H12" s="63"/>
      <c r="I12" s="63"/>
      <c r="J12" s="63"/>
    </row>
    <row r="13" spans="1:10" ht="45" customHeight="1" thickBot="1">
      <c r="A13" s="74" t="s">
        <v>8</v>
      </c>
      <c r="B13" s="75"/>
      <c r="C13" s="16" t="s">
        <v>9</v>
      </c>
      <c r="D13" s="51"/>
      <c r="E13" s="52"/>
      <c r="F13" s="69"/>
      <c r="G13" s="67" t="s">
        <v>88</v>
      </c>
      <c r="H13" s="68"/>
      <c r="I13" s="68"/>
      <c r="J13" s="68"/>
    </row>
    <row r="14" spans="1:10" ht="63" customHeight="1" thickBot="1">
      <c r="A14" s="152" t="s">
        <v>75</v>
      </c>
      <c r="B14" s="153"/>
      <c r="C14" s="151"/>
      <c r="D14" s="53"/>
      <c r="E14" s="54"/>
      <c r="F14" s="73"/>
      <c r="G14" s="145" t="s">
        <v>123</v>
      </c>
      <c r="H14" s="146"/>
      <c r="I14" s="146"/>
      <c r="J14" s="147"/>
    </row>
    <row r="15" spans="1:10" ht="45" customHeight="1">
      <c r="A15" s="154" t="s">
        <v>70</v>
      </c>
      <c r="B15" s="155"/>
      <c r="C15" s="17"/>
      <c r="D15" s="49" t="s">
        <v>10</v>
      </c>
      <c r="E15" s="50"/>
      <c r="F15" s="148" t="s">
        <v>122</v>
      </c>
      <c r="G15" s="149"/>
      <c r="H15" s="149"/>
      <c r="I15" s="149"/>
      <c r="J15" s="150"/>
    </row>
    <row r="16" spans="1:10" ht="63" customHeight="1">
      <c r="A16" s="156" t="s">
        <v>95</v>
      </c>
      <c r="B16" s="157"/>
      <c r="C16" s="18"/>
      <c r="D16" s="51"/>
      <c r="E16" s="52"/>
      <c r="F16" s="76" t="s">
        <v>92</v>
      </c>
      <c r="G16" s="76"/>
      <c r="H16" s="76"/>
      <c r="I16" s="76"/>
      <c r="J16" s="76"/>
    </row>
    <row r="17" spans="1:10" ht="41" customHeight="1">
      <c r="A17" s="77" t="s">
        <v>65</v>
      </c>
      <c r="B17" s="78"/>
      <c r="C17" s="3"/>
      <c r="D17" s="51"/>
      <c r="E17" s="52"/>
      <c r="F17" s="76"/>
      <c r="G17" s="76"/>
      <c r="H17" s="76"/>
      <c r="I17" s="76"/>
      <c r="J17" s="76"/>
    </row>
    <row r="18" spans="1:10" ht="30" customHeight="1" thickBot="1">
      <c r="A18" s="158" t="s">
        <v>62</v>
      </c>
      <c r="B18" s="159"/>
      <c r="C18" s="18" t="s">
        <v>128</v>
      </c>
      <c r="D18" s="53"/>
      <c r="E18" s="54"/>
      <c r="F18" s="78"/>
      <c r="G18" s="78"/>
      <c r="H18" s="78"/>
      <c r="I18" s="78"/>
      <c r="J18" s="78"/>
    </row>
    <row r="19" spans="1:10" ht="24" thickBot="1">
      <c r="A19" s="43" t="s">
        <v>50</v>
      </c>
      <c r="B19" s="43"/>
      <c r="C19" s="43"/>
      <c r="D19" s="43"/>
      <c r="E19" s="43"/>
      <c r="F19" s="43"/>
      <c r="G19" s="43"/>
      <c r="H19" s="43"/>
      <c r="I19" s="43"/>
      <c r="J19" s="43"/>
    </row>
    <row r="20" spans="1:10" ht="26" thickBot="1">
      <c r="A20" s="91" t="s">
        <v>11</v>
      </c>
      <c r="B20" s="19"/>
      <c r="C20" s="20" t="s">
        <v>12</v>
      </c>
      <c r="D20" s="20" t="s">
        <v>13</v>
      </c>
      <c r="E20" s="20" t="s">
        <v>14</v>
      </c>
      <c r="F20" s="20" t="s">
        <v>15</v>
      </c>
      <c r="G20" s="21" t="s">
        <v>16</v>
      </c>
      <c r="H20" s="20" t="s">
        <v>17</v>
      </c>
      <c r="I20" s="92" t="s">
        <v>18</v>
      </c>
      <c r="J20" s="93"/>
    </row>
    <row r="21" spans="1:10" ht="27.75" customHeight="1" thickBot="1">
      <c r="A21" s="91"/>
      <c r="B21" s="22" t="s">
        <v>47</v>
      </c>
      <c r="C21" s="23">
        <f>'Competative Analysis - Numbers'!H16</f>
        <v>0.25436916093223161</v>
      </c>
      <c r="D21" s="24">
        <f>'Competative Analysis - Numbers'!H40</f>
        <v>0.12870959886492259</v>
      </c>
      <c r="E21" s="25"/>
      <c r="F21" s="24"/>
      <c r="G21" s="26"/>
      <c r="H21" s="24"/>
      <c r="I21" s="94"/>
      <c r="J21" s="95"/>
    </row>
    <row r="22" spans="1:10" ht="27.75" customHeight="1" thickBot="1">
      <c r="A22" s="91"/>
      <c r="B22" s="27" t="s">
        <v>48</v>
      </c>
      <c r="C22" s="28">
        <f>'Competative Analysis - Numbers'!I16</f>
        <v>0.15658472527868189</v>
      </c>
      <c r="D22" s="29">
        <f>'Competative Analysis - Numbers'!I40</f>
        <v>0.12525647789703845</v>
      </c>
      <c r="E22" s="30"/>
      <c r="F22" s="29"/>
      <c r="G22" s="31"/>
      <c r="H22" s="29"/>
      <c r="I22" s="96"/>
      <c r="J22" s="97"/>
    </row>
    <row r="23" spans="1:10" ht="32.25" customHeight="1" thickBot="1">
      <c r="A23" s="91"/>
      <c r="B23" s="32" t="s">
        <v>91</v>
      </c>
      <c r="C23" s="33">
        <f>'Competative Analysis - Numbers'!C16</f>
        <v>8.5632511699181624E-2</v>
      </c>
      <c r="D23" s="33">
        <f>'Competative Analysis - Numbers'!C40</f>
        <v>0.13784896619605089</v>
      </c>
      <c r="E23" s="34"/>
      <c r="F23" s="33"/>
      <c r="G23" s="34"/>
      <c r="H23" s="35"/>
      <c r="I23" s="98"/>
      <c r="J23" s="99"/>
    </row>
    <row r="24" spans="1:10" ht="44.25" customHeight="1">
      <c r="A24" s="100" t="s">
        <v>19</v>
      </c>
      <c r="B24" s="36" t="s">
        <v>20</v>
      </c>
      <c r="C24" s="103" t="s">
        <v>21</v>
      </c>
      <c r="D24" s="104"/>
      <c r="E24" s="105"/>
      <c r="F24" s="106" t="s">
        <v>129</v>
      </c>
      <c r="G24" s="107"/>
      <c r="H24" s="107"/>
      <c r="I24" s="108"/>
      <c r="J24" s="58"/>
    </row>
    <row r="25" spans="1:10" ht="60.75" customHeight="1">
      <c r="A25" s="101"/>
      <c r="B25" s="37" t="s">
        <v>22</v>
      </c>
      <c r="C25" s="88" t="s">
        <v>23</v>
      </c>
      <c r="D25" s="109"/>
      <c r="E25" s="90"/>
      <c r="F25" s="110" t="s">
        <v>130</v>
      </c>
      <c r="G25" s="111"/>
      <c r="H25" s="111"/>
      <c r="I25" s="111"/>
      <c r="J25" s="63"/>
    </row>
    <row r="26" spans="1:10" ht="43.5" customHeight="1">
      <c r="A26" s="101"/>
      <c r="B26" s="38" t="s">
        <v>24</v>
      </c>
      <c r="C26" s="82" t="s">
        <v>25</v>
      </c>
      <c r="D26" s="83"/>
      <c r="E26" s="84"/>
      <c r="F26" s="85" t="s">
        <v>49</v>
      </c>
      <c r="G26" s="86"/>
      <c r="H26" s="86"/>
      <c r="I26" s="86"/>
      <c r="J26" s="87"/>
    </row>
    <row r="27" spans="1:10" ht="41.25" customHeight="1">
      <c r="A27" s="101"/>
      <c r="B27" s="37" t="s">
        <v>26</v>
      </c>
      <c r="C27" s="88" t="s">
        <v>27</v>
      </c>
      <c r="D27" s="109"/>
      <c r="E27" s="90"/>
      <c r="F27" s="77" t="s">
        <v>131</v>
      </c>
      <c r="G27" s="112"/>
      <c r="H27" s="112"/>
      <c r="I27" s="112"/>
      <c r="J27" s="78"/>
    </row>
    <row r="28" spans="1:10" ht="34.5" customHeight="1">
      <c r="A28" s="101"/>
      <c r="B28" s="38" t="s">
        <v>28</v>
      </c>
      <c r="C28" s="82" t="s">
        <v>29</v>
      </c>
      <c r="D28" s="83"/>
      <c r="E28" s="84"/>
      <c r="F28" s="85" t="s">
        <v>90</v>
      </c>
      <c r="G28" s="86"/>
      <c r="H28" s="86"/>
      <c r="I28" s="86"/>
      <c r="J28" s="87"/>
    </row>
    <row r="29" spans="1:10" ht="33.75" customHeight="1">
      <c r="A29" s="101"/>
      <c r="B29" s="37" t="s">
        <v>30</v>
      </c>
      <c r="C29" s="88" t="s">
        <v>31</v>
      </c>
      <c r="D29" s="109"/>
      <c r="E29" s="90"/>
      <c r="F29" s="79" t="s">
        <v>132</v>
      </c>
      <c r="G29" s="80"/>
      <c r="H29" s="80"/>
      <c r="I29" s="80"/>
      <c r="J29" s="81"/>
    </row>
    <row r="30" spans="1:10" ht="37">
      <c r="A30" s="101"/>
      <c r="B30" s="38" t="s">
        <v>32</v>
      </c>
      <c r="C30" s="82" t="s">
        <v>33</v>
      </c>
      <c r="D30" s="83"/>
      <c r="E30" s="84"/>
      <c r="F30" s="85" t="s">
        <v>133</v>
      </c>
      <c r="G30" s="86"/>
      <c r="H30" s="86"/>
      <c r="I30" s="86"/>
      <c r="J30" s="87"/>
    </row>
    <row r="31" spans="1:10" ht="43.5" customHeight="1">
      <c r="A31" s="101"/>
      <c r="B31" s="39" t="s">
        <v>34</v>
      </c>
      <c r="C31" s="88" t="s">
        <v>35</v>
      </c>
      <c r="D31" s="89"/>
      <c r="E31" s="90"/>
      <c r="F31" s="79" t="s">
        <v>87</v>
      </c>
      <c r="G31" s="80"/>
      <c r="H31" s="80"/>
      <c r="I31" s="80"/>
      <c r="J31" s="81"/>
    </row>
    <row r="32" spans="1:10" ht="28.5" customHeight="1">
      <c r="A32" s="101"/>
      <c r="B32" s="37" t="s">
        <v>36</v>
      </c>
      <c r="C32" s="137" t="s">
        <v>37</v>
      </c>
      <c r="D32" s="138"/>
      <c r="E32" s="139"/>
      <c r="F32" s="110" t="s">
        <v>134</v>
      </c>
      <c r="G32" s="111"/>
      <c r="H32" s="111"/>
      <c r="I32" s="111"/>
      <c r="J32" s="63"/>
    </row>
    <row r="33" spans="1:10" ht="33.75" customHeight="1" thickBot="1">
      <c r="A33" s="102"/>
      <c r="B33" s="40" t="s">
        <v>38</v>
      </c>
      <c r="C33" s="113" t="s">
        <v>39</v>
      </c>
      <c r="D33" s="114"/>
      <c r="E33" s="115"/>
      <c r="F33" s="116" t="s">
        <v>135</v>
      </c>
      <c r="G33" s="117"/>
      <c r="H33" s="117"/>
      <c r="I33" s="117"/>
      <c r="J33" s="118"/>
    </row>
    <row r="34" spans="1:10" ht="26.25" customHeight="1">
      <c r="A34" s="119" t="s">
        <v>40</v>
      </c>
      <c r="B34" s="41" t="s">
        <v>41</v>
      </c>
      <c r="C34" s="122" t="s">
        <v>42</v>
      </c>
      <c r="D34" s="123"/>
      <c r="E34" s="124"/>
      <c r="F34" s="125" t="s">
        <v>136</v>
      </c>
      <c r="G34" s="126"/>
      <c r="H34" s="126"/>
      <c r="I34" s="126"/>
      <c r="J34" s="127"/>
    </row>
    <row r="35" spans="1:10" ht="41.25" customHeight="1">
      <c r="A35" s="120"/>
      <c r="B35" s="38" t="s">
        <v>43</v>
      </c>
      <c r="C35" s="128" t="s">
        <v>44</v>
      </c>
      <c r="D35" s="129"/>
      <c r="E35" s="130"/>
      <c r="F35" s="131" t="s">
        <v>137</v>
      </c>
      <c r="G35" s="86"/>
      <c r="H35" s="86"/>
      <c r="I35" s="86"/>
      <c r="J35" s="87"/>
    </row>
    <row r="36" spans="1:10" ht="51" customHeight="1" thickBot="1">
      <c r="A36" s="121"/>
      <c r="B36" s="42" t="s">
        <v>45</v>
      </c>
      <c r="C36" s="132" t="s">
        <v>46</v>
      </c>
      <c r="D36" s="133"/>
      <c r="E36" s="134"/>
      <c r="F36" s="160" t="s">
        <v>66</v>
      </c>
      <c r="G36" s="161" t="s">
        <v>67</v>
      </c>
      <c r="H36" s="1" t="s">
        <v>68</v>
      </c>
      <c r="I36" s="135" t="s">
        <v>69</v>
      </c>
      <c r="J36" s="136"/>
    </row>
  </sheetData>
  <mergeCells count="74">
    <mergeCell ref="A5:C5"/>
    <mergeCell ref="G14:J14"/>
    <mergeCell ref="A13:B13"/>
    <mergeCell ref="F32:J32"/>
    <mergeCell ref="C33:E33"/>
    <mergeCell ref="F33:J33"/>
    <mergeCell ref="A34:A36"/>
    <mergeCell ref="C34:E34"/>
    <mergeCell ref="F34:J34"/>
    <mergeCell ref="C35:E35"/>
    <mergeCell ref="F35:J35"/>
    <mergeCell ref="C36:E36"/>
    <mergeCell ref="I36:J36"/>
    <mergeCell ref="C32:E32"/>
    <mergeCell ref="A19:J19"/>
    <mergeCell ref="A20:A23"/>
    <mergeCell ref="I20:J20"/>
    <mergeCell ref="I21:J23"/>
    <mergeCell ref="C26:E26"/>
    <mergeCell ref="F26:J26"/>
    <mergeCell ref="A24:A33"/>
    <mergeCell ref="C24:E24"/>
    <mergeCell ref="F24:J24"/>
    <mergeCell ref="C25:E25"/>
    <mergeCell ref="F25:J25"/>
    <mergeCell ref="C27:E27"/>
    <mergeCell ref="F27:J27"/>
    <mergeCell ref="C28:E28"/>
    <mergeCell ref="F28:J28"/>
    <mergeCell ref="C29:E29"/>
    <mergeCell ref="F29:J29"/>
    <mergeCell ref="C30:E30"/>
    <mergeCell ref="F30:J30"/>
    <mergeCell ref="C31:E31"/>
    <mergeCell ref="F31:J31"/>
    <mergeCell ref="A15:B15"/>
    <mergeCell ref="D15:E18"/>
    <mergeCell ref="F15:J15"/>
    <mergeCell ref="A16:B16"/>
    <mergeCell ref="F16:J16"/>
    <mergeCell ref="A17:B17"/>
    <mergeCell ref="F17:J17"/>
    <mergeCell ref="A18:B18"/>
    <mergeCell ref="F18:J18"/>
    <mergeCell ref="A12:C12"/>
    <mergeCell ref="F12:F14"/>
    <mergeCell ref="G12:J12"/>
    <mergeCell ref="G13:J13"/>
    <mergeCell ref="G13:J13"/>
    <mergeCell ref="A14:B14"/>
    <mergeCell ref="G8:J8"/>
    <mergeCell ref="A9:C9"/>
    <mergeCell ref="F9:F11"/>
    <mergeCell ref="G9:J9"/>
    <mergeCell ref="A10:C10"/>
    <mergeCell ref="G10:J10"/>
    <mergeCell ref="A11:C11"/>
    <mergeCell ref="G11:J11"/>
    <mergeCell ref="A1:J1"/>
    <mergeCell ref="A2:C2"/>
    <mergeCell ref="D2:J2"/>
    <mergeCell ref="A3:C3"/>
    <mergeCell ref="D3:E14"/>
    <mergeCell ref="F3:F5"/>
    <mergeCell ref="G3:J3"/>
    <mergeCell ref="A4:C4"/>
    <mergeCell ref="G4:J4"/>
    <mergeCell ref="A7:C7"/>
    <mergeCell ref="G5:J5"/>
    <mergeCell ref="A6:C6"/>
    <mergeCell ref="F6:F8"/>
    <mergeCell ref="G6:J6"/>
    <mergeCell ref="G7:J7"/>
    <mergeCell ref="A8:C8"/>
  </mergeCells>
  <pageMargins left="0.70866141732283472" right="0.70866141732283472" top="0.74803149606299213" bottom="0.74803149606299213" header="0.31496062992125984" footer="0.31496062992125984"/>
  <pageSetup paperSize="9" scale="41" orientation="portrait" horizontalDpi="4294967295" verticalDpi="429496729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zoomScale="150" zoomScaleNormal="150" zoomScalePageLayoutView="150" workbookViewId="0">
      <selection activeCell="F21" sqref="F21"/>
    </sheetView>
  </sheetViews>
  <sheetFormatPr baseColWidth="10" defaultRowHeight="14" x14ac:dyDescent="0"/>
  <cols>
    <col min="1" max="1" width="53.6640625" bestFit="1" customWidth="1"/>
    <col min="3" max="3" width="55.6640625" bestFit="1" customWidth="1"/>
    <col min="5" max="5" width="55.6640625" bestFit="1" customWidth="1"/>
  </cols>
  <sheetData>
    <row r="2" spans="1:5">
      <c r="A2" s="14" t="s">
        <v>59</v>
      </c>
      <c r="B2" s="15"/>
      <c r="C2" s="14" t="s">
        <v>58</v>
      </c>
      <c r="D2" s="15"/>
      <c r="E2" s="14" t="s">
        <v>57</v>
      </c>
    </row>
    <row r="3" spans="1:5">
      <c r="A3" s="13" t="s">
        <v>76</v>
      </c>
      <c r="B3" s="13"/>
      <c r="C3" t="s">
        <v>107</v>
      </c>
      <c r="D3" s="13"/>
      <c r="E3" t="s">
        <v>106</v>
      </c>
    </row>
    <row r="4" spans="1:5">
      <c r="A4" s="13" t="s">
        <v>77</v>
      </c>
      <c r="B4" s="13"/>
      <c r="D4" s="13"/>
    </row>
    <row r="5" spans="1:5">
      <c r="B5" s="13"/>
      <c r="C5" s="13" t="s">
        <v>96</v>
      </c>
      <c r="D5" s="13"/>
      <c r="E5" t="s">
        <v>108</v>
      </c>
    </row>
    <row r="6" spans="1:5">
      <c r="A6" s="13" t="s">
        <v>78</v>
      </c>
      <c r="B6" s="13"/>
      <c r="C6" s="13" t="s">
        <v>97</v>
      </c>
      <c r="D6" s="13"/>
    </row>
    <row r="7" spans="1:5">
      <c r="C7" s="13"/>
      <c r="E7" t="s">
        <v>119</v>
      </c>
    </row>
    <row r="8" spans="1:5">
      <c r="A8" t="s">
        <v>79</v>
      </c>
      <c r="C8" s="13" t="s">
        <v>104</v>
      </c>
      <c r="E8" t="s">
        <v>109</v>
      </c>
    </row>
    <row r="9" spans="1:5">
      <c r="C9" s="13" t="s">
        <v>99</v>
      </c>
      <c r="E9" t="s">
        <v>110</v>
      </c>
    </row>
    <row r="10" spans="1:5">
      <c r="A10" t="s">
        <v>80</v>
      </c>
      <c r="C10" s="13" t="s">
        <v>100</v>
      </c>
      <c r="E10" t="s">
        <v>111</v>
      </c>
    </row>
    <row r="12" spans="1:5">
      <c r="A12" t="s">
        <v>81</v>
      </c>
      <c r="C12" t="s">
        <v>101</v>
      </c>
      <c r="E12" t="s">
        <v>112</v>
      </c>
    </row>
    <row r="13" spans="1:5">
      <c r="E13" t="s">
        <v>113</v>
      </c>
    </row>
    <row r="14" spans="1:5">
      <c r="A14" t="s">
        <v>82</v>
      </c>
      <c r="C14" t="s">
        <v>102</v>
      </c>
      <c r="E14" t="s">
        <v>114</v>
      </c>
    </row>
    <row r="15" spans="1:5">
      <c r="A15" t="s">
        <v>83</v>
      </c>
      <c r="C15" t="s">
        <v>103</v>
      </c>
      <c r="E15" t="s">
        <v>115</v>
      </c>
    </row>
    <row r="16" spans="1:5">
      <c r="C16" t="s">
        <v>105</v>
      </c>
      <c r="E16" t="s">
        <v>116</v>
      </c>
    </row>
    <row r="17" spans="1:5">
      <c r="A17" t="s">
        <v>84</v>
      </c>
      <c r="E17" t="s">
        <v>117</v>
      </c>
    </row>
    <row r="19" spans="1:5">
      <c r="E19" t="s">
        <v>118</v>
      </c>
    </row>
    <row r="21" spans="1:5">
      <c r="E21" t="s">
        <v>120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S43"/>
  <sheetViews>
    <sheetView topLeftCell="D15" workbookViewId="0">
      <selection activeCell="M40" sqref="M40"/>
    </sheetView>
  </sheetViews>
  <sheetFormatPr baseColWidth="10" defaultRowHeight="14" x14ac:dyDescent="0"/>
  <cols>
    <col min="2" max="2" width="13" bestFit="1" customWidth="1"/>
    <col min="4" max="4" width="13" bestFit="1" customWidth="1"/>
    <col min="8" max="8" width="12.6640625" bestFit="1" customWidth="1"/>
    <col min="9" max="9" width="12.33203125" bestFit="1" customWidth="1"/>
    <col min="10" max="10" width="13.1640625" bestFit="1" customWidth="1"/>
    <col min="12" max="12" width="13.1640625" bestFit="1" customWidth="1"/>
    <col min="19" max="19" width="12.33203125" bestFit="1" customWidth="1"/>
  </cols>
  <sheetData>
    <row r="4" spans="2:19" ht="15" thickBot="1"/>
    <row r="5" spans="2:19" ht="15" thickBot="1">
      <c r="B5" s="140" t="s">
        <v>72</v>
      </c>
      <c r="C5" s="141"/>
      <c r="D5" s="141"/>
      <c r="E5" s="141"/>
      <c r="F5" s="141"/>
      <c r="G5" s="141"/>
      <c r="H5" s="141"/>
      <c r="I5" s="142"/>
      <c r="L5" s="185" t="s">
        <v>228</v>
      </c>
      <c r="M5" s="186"/>
      <c r="N5" s="186"/>
      <c r="O5" s="186"/>
      <c r="P5" s="186"/>
      <c r="Q5" s="187"/>
    </row>
    <row r="6" spans="2:19">
      <c r="B6" s="5"/>
      <c r="C6" s="6">
        <v>2015</v>
      </c>
      <c r="D6" s="6">
        <v>2014</v>
      </c>
      <c r="E6" s="6">
        <v>2013</v>
      </c>
      <c r="F6" s="6">
        <v>2012</v>
      </c>
      <c r="G6" s="6">
        <v>2011</v>
      </c>
      <c r="H6" s="189" t="s">
        <v>144</v>
      </c>
      <c r="I6" s="190" t="s">
        <v>145</v>
      </c>
      <c r="L6" s="176"/>
      <c r="M6" s="175">
        <v>2015</v>
      </c>
      <c r="N6" s="175">
        <v>2014</v>
      </c>
      <c r="O6" s="175">
        <v>2013</v>
      </c>
      <c r="P6" s="175">
        <v>2012</v>
      </c>
      <c r="Q6" s="177">
        <v>2011</v>
      </c>
    </row>
    <row r="7" spans="2:19">
      <c r="B7" s="7" t="s">
        <v>56</v>
      </c>
      <c r="C7" s="8">
        <f>(KRBL!E14 + KRBL!E15)/KRBL!E10</f>
        <v>0.79257142314594153</v>
      </c>
      <c r="D7" s="8">
        <f>(KRBL!F14+KRBL!F15)/KRBL!F10</f>
        <v>0.75335170385437344</v>
      </c>
      <c r="E7" s="8">
        <f>(KRBL!G14+KRBL!G15)/KRBL!G10</f>
        <v>0.80470488706444476</v>
      </c>
      <c r="F7" s="8">
        <f>(KRBL!H14+KRBL!H15)/KRBL!H10</f>
        <v>0.79741771342887346</v>
      </c>
      <c r="G7" s="8">
        <f>(KRBL!I14+KRBL!I15)/KRBL!I10</f>
        <v>0.87986303038852931</v>
      </c>
      <c r="H7" s="191">
        <f>SUM(C7:E7)/3</f>
        <v>0.78354267135491984</v>
      </c>
      <c r="I7" s="9">
        <f>SUM(C7:G7)/5</f>
        <v>0.80558175157643253</v>
      </c>
      <c r="L7" s="178" t="s">
        <v>56</v>
      </c>
      <c r="M7" s="179"/>
      <c r="N7" s="179"/>
      <c r="O7" s="179"/>
      <c r="P7" s="179"/>
      <c r="Q7" s="180"/>
    </row>
    <row r="8" spans="2:19">
      <c r="B8" s="7" t="s">
        <v>71</v>
      </c>
      <c r="C8" s="8">
        <f>(LT!F10 + LT!F11) / LT!F6</f>
        <v>0.7711897256617104</v>
      </c>
      <c r="D8" s="8">
        <f>(LT!G10 + LT!G11) / LT!G6</f>
        <v>0.81007665341040647</v>
      </c>
      <c r="E8" s="8">
        <f>(LT!H10 + LT!H11) / LT!H6</f>
        <v>0.82731645890708794</v>
      </c>
      <c r="F8" s="8">
        <f>(LT!I10 + LT!I11) / LT!I6</f>
        <v>0.77461034211118607</v>
      </c>
      <c r="G8" s="8">
        <f>(LT!J10 + LT!J11) / LT!J6</f>
        <v>0.54843215907849341</v>
      </c>
      <c r="H8" s="191">
        <f>SUM(C8:E8)/3</f>
        <v>0.80286094599306823</v>
      </c>
      <c r="I8" s="9">
        <f>SUM(C8:G8)/5</f>
        <v>0.74632506783377683</v>
      </c>
      <c r="L8" s="178" t="s">
        <v>71</v>
      </c>
      <c r="M8" s="179"/>
      <c r="N8" s="179"/>
      <c r="O8" s="179"/>
      <c r="P8" s="179"/>
      <c r="Q8" s="180"/>
    </row>
    <row r="9" spans="2:19">
      <c r="B9" s="7" t="s">
        <v>57</v>
      </c>
      <c r="C9" s="8"/>
      <c r="D9" s="8">
        <f>(REI!E12+REI!E13)/REI!E8</f>
        <v>1.0207682990477502</v>
      </c>
      <c r="E9" s="8">
        <f>(REI!F12+REI!F13)/REI!F8</f>
        <v>0.81588705316156407</v>
      </c>
      <c r="F9" s="8">
        <f>(REI!G12+REI!G13)/REI!G8</f>
        <v>0.97300274970273493</v>
      </c>
      <c r="G9" s="8">
        <f>(REI!H12+REI!H13)/REI!H8</f>
        <v>0.7125726636862808</v>
      </c>
      <c r="H9" s="191">
        <f>(D9+E9)/2</f>
        <v>0.91832767610465715</v>
      </c>
      <c r="I9" s="9">
        <f>SUM(D9:G9)/4</f>
        <v>0.88055769139958251</v>
      </c>
      <c r="L9" s="178" t="s">
        <v>57</v>
      </c>
      <c r="M9" s="179"/>
      <c r="N9" s="179"/>
      <c r="O9" s="179"/>
      <c r="P9" s="179"/>
      <c r="Q9" s="180"/>
    </row>
    <row r="10" spans="2:19" ht="15" thickBot="1">
      <c r="B10" s="10" t="s">
        <v>58</v>
      </c>
      <c r="C10" s="11">
        <f>(Kohinoor!E9+Kohinoor!E10)/Kohinoor!E5</f>
        <v>0.82866553128915355</v>
      </c>
      <c r="D10" s="11">
        <f>(Kohinoor!F9+Kohinoor!F10)/Kohinoor!F5</f>
        <v>0.71930888147923611</v>
      </c>
      <c r="E10" s="11">
        <f>(Kohinoor!G9+Kohinoor!G10)/Kohinoor!G5</f>
        <v>0.71738685234486999</v>
      </c>
      <c r="F10" s="11">
        <f>(Kohinoor!H9+Kohinoor!H10)/Kohinoor!H5</f>
        <v>0.77745947001757909</v>
      </c>
      <c r="G10" s="11">
        <f>(Kohinoor!I9+Kohinoor!I10)/Kohinoor!I5</f>
        <v>0.739449649055828</v>
      </c>
      <c r="H10" s="192">
        <f>SUM(C10:E10)/3</f>
        <v>0.75512042170441995</v>
      </c>
      <c r="I10" s="12">
        <f>SUM(C10:G10)/5</f>
        <v>0.75645407683733334</v>
      </c>
      <c r="L10" s="181" t="s">
        <v>58</v>
      </c>
      <c r="M10" s="182"/>
      <c r="N10" s="183"/>
      <c r="O10" s="183"/>
      <c r="P10" s="183"/>
      <c r="Q10" s="184"/>
    </row>
    <row r="13" spans="2:19" ht="15" thickBot="1"/>
    <row r="14" spans="2:19" ht="15" thickBot="1">
      <c r="B14" s="140" t="s">
        <v>74</v>
      </c>
      <c r="C14" s="141"/>
      <c r="D14" s="141"/>
      <c r="E14" s="141"/>
      <c r="F14" s="141"/>
      <c r="G14" s="141"/>
      <c r="H14" s="141"/>
      <c r="I14" s="142"/>
      <c r="L14" s="140" t="s">
        <v>225</v>
      </c>
      <c r="M14" s="141"/>
      <c r="N14" s="141"/>
      <c r="O14" s="141"/>
      <c r="P14" s="141"/>
      <c r="Q14" s="141"/>
      <c r="R14" s="141"/>
      <c r="S14" s="142"/>
    </row>
    <row r="15" spans="2:19">
      <c r="B15" s="5"/>
      <c r="C15" s="6">
        <v>2015</v>
      </c>
      <c r="D15" s="6">
        <v>2014</v>
      </c>
      <c r="E15" s="6">
        <v>2013</v>
      </c>
      <c r="F15" s="6">
        <v>2012</v>
      </c>
      <c r="G15" s="6">
        <v>2011</v>
      </c>
      <c r="H15" s="189" t="s">
        <v>144</v>
      </c>
      <c r="I15" s="190" t="s">
        <v>145</v>
      </c>
      <c r="L15" s="5"/>
      <c r="M15" s="6">
        <v>2015</v>
      </c>
      <c r="N15" s="6">
        <v>2014</v>
      </c>
      <c r="O15" s="6">
        <v>2013</v>
      </c>
      <c r="P15" s="6">
        <v>2012</v>
      </c>
      <c r="Q15" s="6">
        <v>2011</v>
      </c>
      <c r="R15" s="189" t="s">
        <v>144</v>
      </c>
      <c r="S15" s="190" t="s">
        <v>145</v>
      </c>
    </row>
    <row r="16" spans="2:19">
      <c r="B16" s="7" t="s">
        <v>56</v>
      </c>
      <c r="C16" s="174">
        <f>KRBL!E10/KRBL!F10-1</f>
        <v>8.5632511699181624E-2</v>
      </c>
      <c r="D16" s="174">
        <f>KRBL!F10/KRBL!G10-1</f>
        <v>0.39899730339022987</v>
      </c>
      <c r="E16" s="174">
        <f>KRBL!G10/KRBL!H10-1</f>
        <v>0.27847766770728333</v>
      </c>
      <c r="F16" s="174">
        <f>KRBL!H10/KRBL!I10-1</f>
        <v>4.3457071953933113E-2</v>
      </c>
      <c r="G16" s="174">
        <f>KRBL!I10/KRBL!J10-1</f>
        <v>-2.3640928357218427E-2</v>
      </c>
      <c r="H16" s="191">
        <f>SUM(C16:E16)/3</f>
        <v>0.25436916093223161</v>
      </c>
      <c r="I16" s="9">
        <f>SUM(C16:G16)/5</f>
        <v>0.15658472527868189</v>
      </c>
      <c r="L16" s="7" t="s">
        <v>56</v>
      </c>
      <c r="M16" s="174"/>
      <c r="N16" s="174">
        <v>0.16839999999999999</v>
      </c>
      <c r="O16" s="174">
        <v>0.1522</v>
      </c>
      <c r="P16" s="174">
        <v>0.11990000000000001</v>
      </c>
      <c r="Q16" s="174">
        <v>0.1328</v>
      </c>
      <c r="R16" s="191"/>
      <c r="S16" s="9"/>
    </row>
    <row r="17" spans="2:19">
      <c r="B17" s="7" t="s">
        <v>71</v>
      </c>
      <c r="C17" s="8">
        <f>LT!F6/LT!G6-1</f>
        <v>0.1108366880202134</v>
      </c>
      <c r="D17" s="8">
        <f>LT!G6/LT!H6-1</f>
        <v>0.11507555442817807</v>
      </c>
      <c r="E17" s="8">
        <f>LT!H6/LT!I6-1</f>
        <v>0.5527796533873508</v>
      </c>
      <c r="F17" s="8">
        <f>LT!I6/LT!J6-1</f>
        <v>0.10955376234996628</v>
      </c>
      <c r="G17" s="8">
        <f>LT!J6/LT!K6-1</f>
        <v>0.20045718140171065</v>
      </c>
      <c r="H17" s="191">
        <f>SUM(C17:E17)/3</f>
        <v>0.25956396527858078</v>
      </c>
      <c r="I17" s="9">
        <f>SUM(C17:G17)/5</f>
        <v>0.21774056791748383</v>
      </c>
      <c r="L17" s="7" t="s">
        <v>71</v>
      </c>
      <c r="M17" s="8"/>
      <c r="N17" s="8">
        <v>0.1328</v>
      </c>
      <c r="O17" s="8">
        <v>0.1187</v>
      </c>
      <c r="P17" s="8">
        <v>0.10150000000000001</v>
      </c>
      <c r="Q17" s="8">
        <v>6.7900000000000002E-2</v>
      </c>
      <c r="R17" s="191"/>
      <c r="S17" s="9"/>
    </row>
    <row r="18" spans="2:19">
      <c r="B18" s="7" t="s">
        <v>57</v>
      </c>
      <c r="C18" s="8"/>
      <c r="D18" s="8">
        <f>REI!E8/REI!F8-1</f>
        <v>6.4289816674142797E-2</v>
      </c>
      <c r="E18" s="8">
        <f>REI!F8/REI!G8-1</f>
        <v>0.77271848989298464</v>
      </c>
      <c r="F18" s="8">
        <f>REI!G8/REI!H8-1</f>
        <v>0.44519177843113567</v>
      </c>
      <c r="G18" s="8">
        <f>REI!H8/REI!I8-1</f>
        <v>8.4262285316647478E-3</v>
      </c>
      <c r="H18" s="191">
        <f>(D18+E18)/2</f>
        <v>0.41850415328356372</v>
      </c>
      <c r="I18" s="9">
        <f>SUM(D18:G18)/4</f>
        <v>0.32265657838248196</v>
      </c>
      <c r="L18" s="7" t="s">
        <v>57</v>
      </c>
      <c r="M18" s="8"/>
      <c r="N18" s="8">
        <v>0.13239999999999999</v>
      </c>
      <c r="O18" s="8">
        <v>0.16189999999999999</v>
      </c>
      <c r="P18" s="8">
        <v>0.12740000000000001</v>
      </c>
      <c r="Q18" s="8">
        <v>0.1222</v>
      </c>
      <c r="R18" s="191"/>
      <c r="S18" s="9"/>
    </row>
    <row r="19" spans="2:19" ht="15" thickBot="1">
      <c r="B19" s="10" t="s">
        <v>58</v>
      </c>
      <c r="C19" s="11">
        <f>Kohinoor!E5/Kohinoor!F5-1</f>
        <v>-6.0398852365410094E-2</v>
      </c>
      <c r="D19" s="11">
        <f>Kohinoor!F5/Kohinoor!G5-1</f>
        <v>0.16204792135981982</v>
      </c>
      <c r="E19" s="11">
        <f>Kohinoor!G5/Kohinoor!H5-1</f>
        <v>0.13544408583148071</v>
      </c>
      <c r="F19" s="11">
        <f>Kohinoor!H5/Kohinoor!I5-1</f>
        <v>5.2470314136638274E-2</v>
      </c>
      <c r="G19" s="11">
        <f>Kohinoor!I5/Kohinoor!J5-1</f>
        <v>0.19865529258533487</v>
      </c>
      <c r="H19" s="192">
        <f>SUM(C19:E19)/3</f>
        <v>7.9031051608630151E-2</v>
      </c>
      <c r="I19" s="12">
        <f>SUM(C19:G19)/5</f>
        <v>9.7643752309572715E-2</v>
      </c>
      <c r="L19" s="10" t="s">
        <v>58</v>
      </c>
      <c r="M19" s="11"/>
      <c r="N19" s="11">
        <v>9.5799999999999996E-2</v>
      </c>
      <c r="O19" s="11">
        <v>8.8999999999999996E-2</v>
      </c>
      <c r="P19" s="11">
        <v>0.29210000000000003</v>
      </c>
      <c r="Q19" s="11">
        <v>0.1067</v>
      </c>
      <c r="R19" s="192"/>
      <c r="S19" s="12"/>
    </row>
    <row r="22" spans="2:19" ht="15" thickBot="1"/>
    <row r="23" spans="2:19" ht="15" thickBot="1">
      <c r="B23" s="185" t="s">
        <v>224</v>
      </c>
      <c r="C23" s="186"/>
      <c r="D23" s="186"/>
      <c r="E23" s="186"/>
      <c r="F23" s="186"/>
      <c r="G23" s="186"/>
      <c r="H23" s="186"/>
      <c r="I23" s="187"/>
      <c r="L23" s="140" t="s">
        <v>226</v>
      </c>
      <c r="M23" s="141"/>
      <c r="N23" s="141"/>
      <c r="O23" s="141"/>
      <c r="P23" s="141"/>
      <c r="Q23" s="141"/>
      <c r="R23" s="141"/>
      <c r="S23" s="142"/>
    </row>
    <row r="24" spans="2:19">
      <c r="B24" s="176"/>
      <c r="C24" s="175">
        <v>2015</v>
      </c>
      <c r="D24" s="175">
        <v>2014</v>
      </c>
      <c r="E24" s="175">
        <v>2013</v>
      </c>
      <c r="F24" s="175">
        <v>2012</v>
      </c>
      <c r="G24" s="175">
        <v>2011</v>
      </c>
      <c r="H24" s="176" t="s">
        <v>144</v>
      </c>
      <c r="I24" s="177" t="s">
        <v>145</v>
      </c>
      <c r="L24" s="5"/>
      <c r="M24" s="6">
        <v>2015</v>
      </c>
      <c r="N24" s="6">
        <v>2014</v>
      </c>
      <c r="O24" s="6">
        <v>2013</v>
      </c>
      <c r="P24" s="6">
        <v>2012</v>
      </c>
      <c r="Q24" s="6">
        <v>2011</v>
      </c>
      <c r="R24" s="189" t="s">
        <v>144</v>
      </c>
      <c r="S24" s="190" t="s">
        <v>145</v>
      </c>
    </row>
    <row r="25" spans="2:19">
      <c r="B25" s="178" t="s">
        <v>56</v>
      </c>
      <c r="C25" s="199"/>
      <c r="D25" s="199">
        <v>1.26</v>
      </c>
      <c r="E25" s="199">
        <v>1.01</v>
      </c>
      <c r="F25" s="199">
        <v>1.22</v>
      </c>
      <c r="G25" s="199">
        <v>1.39</v>
      </c>
      <c r="H25" s="200"/>
      <c r="I25" s="201"/>
      <c r="L25" s="7" t="s">
        <v>56</v>
      </c>
      <c r="M25" s="174"/>
      <c r="N25" s="174"/>
      <c r="O25" s="174"/>
      <c r="P25" s="174"/>
      <c r="Q25" s="174"/>
      <c r="R25" s="191"/>
      <c r="S25" s="9"/>
    </row>
    <row r="26" spans="2:19">
      <c r="B26" s="178" t="s">
        <v>71</v>
      </c>
      <c r="C26" s="199"/>
      <c r="D26" s="199">
        <v>3.71</v>
      </c>
      <c r="E26" s="199">
        <v>4.4000000000000004</v>
      </c>
      <c r="F26" s="199">
        <v>4.54</v>
      </c>
      <c r="G26" s="199">
        <v>4.4000000000000004</v>
      </c>
      <c r="H26" s="200"/>
      <c r="I26" s="201"/>
      <c r="L26" s="7" t="s">
        <v>71</v>
      </c>
      <c r="M26" s="8"/>
      <c r="N26" s="8"/>
      <c r="O26" s="8"/>
      <c r="P26" s="8"/>
      <c r="Q26" s="8"/>
      <c r="R26" s="191"/>
      <c r="S26" s="9"/>
    </row>
    <row r="27" spans="2:19">
      <c r="B27" s="178" t="s">
        <v>57</v>
      </c>
      <c r="C27" s="199"/>
      <c r="D27" s="199">
        <v>1.37</v>
      </c>
      <c r="E27" s="199">
        <v>1.67</v>
      </c>
      <c r="F27" s="199">
        <v>1.79</v>
      </c>
      <c r="G27" s="199">
        <v>1.66</v>
      </c>
      <c r="H27" s="200"/>
      <c r="I27" s="201"/>
      <c r="L27" s="7" t="s">
        <v>57</v>
      </c>
      <c r="M27" s="8"/>
      <c r="N27" s="8"/>
      <c r="O27" s="8"/>
      <c r="P27" s="8"/>
      <c r="Q27" s="8"/>
      <c r="R27" s="191"/>
      <c r="S27" s="9"/>
    </row>
    <row r="28" spans="2:19" ht="15" thickBot="1">
      <c r="B28" s="181" t="s">
        <v>58</v>
      </c>
      <c r="C28" s="202"/>
      <c r="D28" s="202">
        <v>2.0299999999999998</v>
      </c>
      <c r="E28" s="202">
        <v>2.67</v>
      </c>
      <c r="F28" s="202">
        <v>2.73</v>
      </c>
      <c r="G28" s="202">
        <v>5.96</v>
      </c>
      <c r="H28" s="203"/>
      <c r="I28" s="204"/>
      <c r="L28" s="10" t="s">
        <v>58</v>
      </c>
      <c r="M28" s="11"/>
      <c r="N28" s="11"/>
      <c r="O28" s="11"/>
      <c r="P28" s="11"/>
      <c r="Q28" s="11"/>
      <c r="R28" s="192"/>
      <c r="S28" s="12"/>
    </row>
    <row r="29" spans="2:19" ht="15" thickBot="1"/>
    <row r="30" spans="2:19" ht="15" thickBot="1">
      <c r="B30" s="140" t="s">
        <v>223</v>
      </c>
      <c r="C30" s="141"/>
      <c r="D30" s="141"/>
      <c r="E30" s="141"/>
      <c r="F30" s="141"/>
      <c r="G30" s="141"/>
      <c r="H30" s="141"/>
      <c r="I30" s="142"/>
      <c r="L30" s="140" t="s">
        <v>227</v>
      </c>
      <c r="M30" s="141"/>
      <c r="N30" s="141"/>
      <c r="O30" s="141"/>
      <c r="P30" s="141"/>
      <c r="Q30" s="141"/>
      <c r="R30" s="141"/>
      <c r="S30" s="142"/>
    </row>
    <row r="31" spans="2:19">
      <c r="B31" s="5"/>
      <c r="C31" s="6">
        <v>2015</v>
      </c>
      <c r="D31" s="6">
        <v>2014</v>
      </c>
      <c r="E31" s="6">
        <v>2013</v>
      </c>
      <c r="F31" s="6">
        <v>2012</v>
      </c>
      <c r="G31" s="6">
        <v>2011</v>
      </c>
      <c r="H31" s="189" t="s">
        <v>144</v>
      </c>
      <c r="I31" s="190" t="s">
        <v>145</v>
      </c>
      <c r="L31" s="5"/>
      <c r="M31" s="6">
        <v>2015</v>
      </c>
      <c r="N31" s="6">
        <v>2014</v>
      </c>
      <c r="O31" s="6">
        <v>2013</v>
      </c>
      <c r="P31" s="6">
        <v>2012</v>
      </c>
      <c r="Q31" s="6">
        <v>2011</v>
      </c>
      <c r="R31" s="189" t="s">
        <v>144</v>
      </c>
      <c r="S31" s="190" t="s">
        <v>145</v>
      </c>
    </row>
    <row r="32" spans="2:19">
      <c r="B32" s="7" t="s">
        <v>56</v>
      </c>
      <c r="C32" s="193"/>
      <c r="D32" s="193">
        <v>0.2</v>
      </c>
      <c r="E32" s="193">
        <v>0.09</v>
      </c>
      <c r="F32" s="193">
        <v>1.22</v>
      </c>
      <c r="G32" s="193">
        <v>1.39</v>
      </c>
      <c r="H32" s="194"/>
      <c r="I32" s="195"/>
      <c r="L32" s="7" t="s">
        <v>56</v>
      </c>
      <c r="M32" s="174"/>
      <c r="N32" s="174"/>
      <c r="O32" s="174"/>
      <c r="P32" s="174"/>
      <c r="Q32" s="174"/>
      <c r="R32" s="191"/>
      <c r="S32" s="9"/>
    </row>
    <row r="33" spans="2:19">
      <c r="B33" s="7" t="s">
        <v>71</v>
      </c>
      <c r="C33" s="193"/>
      <c r="D33" s="193">
        <v>0.33</v>
      </c>
      <c r="E33" s="193">
        <v>0.37</v>
      </c>
      <c r="F33" s="193">
        <v>0.49</v>
      </c>
      <c r="G33" s="193">
        <v>4.4000000000000004</v>
      </c>
      <c r="H33" s="194"/>
      <c r="I33" s="195"/>
      <c r="L33" s="7" t="s">
        <v>71</v>
      </c>
      <c r="M33" s="8"/>
      <c r="N33" s="8"/>
      <c r="O33" s="8"/>
      <c r="P33" s="8"/>
      <c r="Q33" s="8"/>
      <c r="R33" s="191"/>
      <c r="S33" s="9"/>
    </row>
    <row r="34" spans="2:19">
      <c r="B34" s="7" t="s">
        <v>57</v>
      </c>
      <c r="C34" s="193"/>
      <c r="D34" s="193">
        <v>0.19</v>
      </c>
      <c r="E34" s="193">
        <v>0.51</v>
      </c>
      <c r="F34" s="193">
        <v>0.53</v>
      </c>
      <c r="G34" s="193">
        <v>0.36</v>
      </c>
      <c r="H34" s="194"/>
      <c r="I34" s="195"/>
      <c r="L34" s="7" t="s">
        <v>57</v>
      </c>
      <c r="M34" s="8"/>
      <c r="N34" s="8"/>
      <c r="O34" s="8"/>
      <c r="P34" s="8"/>
      <c r="Q34" s="8"/>
      <c r="R34" s="191"/>
      <c r="S34" s="9"/>
    </row>
    <row r="35" spans="2:19" ht="15" thickBot="1">
      <c r="B35" s="10" t="s">
        <v>58</v>
      </c>
      <c r="C35" s="196"/>
      <c r="D35" s="196">
        <v>0.1</v>
      </c>
      <c r="E35" s="196">
        <v>0.2</v>
      </c>
      <c r="F35" s="196">
        <v>2.73</v>
      </c>
      <c r="G35" s="196">
        <v>5.96</v>
      </c>
      <c r="H35" s="197"/>
      <c r="I35" s="198"/>
      <c r="L35" s="10" t="s">
        <v>58</v>
      </c>
      <c r="M35" s="11"/>
      <c r="N35" s="11"/>
      <c r="O35" s="11"/>
      <c r="P35" s="11"/>
      <c r="Q35" s="11"/>
      <c r="R35" s="192"/>
      <c r="S35" s="12"/>
    </row>
    <row r="37" spans="2:19" ht="15" thickBot="1"/>
    <row r="38" spans="2:19" ht="15" thickBot="1">
      <c r="B38" s="140" t="s">
        <v>229</v>
      </c>
      <c r="C38" s="141"/>
      <c r="D38" s="141"/>
      <c r="E38" s="141"/>
      <c r="F38" s="141"/>
      <c r="G38" s="141"/>
      <c r="H38" s="141"/>
      <c r="I38" s="142"/>
      <c r="L38" s="140" t="s">
        <v>230</v>
      </c>
      <c r="M38" s="141"/>
      <c r="N38" s="141"/>
      <c r="O38" s="141"/>
      <c r="P38" s="141"/>
      <c r="Q38" s="141"/>
      <c r="R38" s="141"/>
      <c r="S38" s="142"/>
    </row>
    <row r="39" spans="2:19">
      <c r="B39" s="5"/>
      <c r="C39" s="6">
        <v>2015</v>
      </c>
      <c r="D39" s="6">
        <v>2014</v>
      </c>
      <c r="E39" s="6">
        <v>2013</v>
      </c>
      <c r="F39" s="6">
        <v>2012</v>
      </c>
      <c r="G39" s="6">
        <v>2011</v>
      </c>
      <c r="H39" s="189" t="s">
        <v>144</v>
      </c>
      <c r="I39" s="190" t="s">
        <v>145</v>
      </c>
      <c r="L39" s="5"/>
      <c r="M39" s="6">
        <v>2015</v>
      </c>
      <c r="N39" s="6">
        <v>2014</v>
      </c>
      <c r="O39" s="6">
        <v>2013</v>
      </c>
      <c r="P39" s="6">
        <v>2012</v>
      </c>
      <c r="Q39" s="6">
        <v>2011</v>
      </c>
      <c r="R39" s="189" t="s">
        <v>144</v>
      </c>
      <c r="S39" s="190" t="s">
        <v>145</v>
      </c>
    </row>
    <row r="40" spans="2:19">
      <c r="B40" s="7" t="s">
        <v>56</v>
      </c>
      <c r="C40" s="8">
        <f>KRBL!E26/KRBL!E10</f>
        <v>0.13784896619605089</v>
      </c>
      <c r="D40" s="8">
        <f>KRBL!F26/KRBL!F10</f>
        <v>0.13155652371102849</v>
      </c>
      <c r="E40" s="8">
        <f>KRBL!G26/KRBL!G10</f>
        <v>0.11672330668768838</v>
      </c>
      <c r="F40" s="8">
        <f>KRBL!H26/KRBL!H10</f>
        <v>0.11284752095572871</v>
      </c>
      <c r="G40" s="8">
        <f>KRBL!I26/KRBL!I10</f>
        <v>0.12730607193469576</v>
      </c>
      <c r="H40" s="191">
        <f>SUM(C40:E40)/3</f>
        <v>0.12870959886492259</v>
      </c>
      <c r="I40" s="9">
        <f>SUM(C40:G40)/5</f>
        <v>0.12525647789703845</v>
      </c>
      <c r="L40" s="7" t="s">
        <v>56</v>
      </c>
      <c r="M40" s="8"/>
      <c r="N40" s="8"/>
      <c r="O40" s="8"/>
      <c r="P40" s="8"/>
      <c r="Q40" s="8"/>
      <c r="R40" s="191"/>
      <c r="S40" s="9"/>
    </row>
    <row r="41" spans="2:19">
      <c r="B41" s="7" t="s">
        <v>71</v>
      </c>
      <c r="C41" s="8">
        <f>LT!F22/LT!F6</f>
        <v>9.5546665301435685E-2</v>
      </c>
      <c r="D41" s="8">
        <f>LT!G22/LT!G6</f>
        <v>9.8853245481835939E-2</v>
      </c>
      <c r="E41" s="8">
        <f>LT!H22/LT!H6</f>
        <v>9.0221408899840566E-2</v>
      </c>
      <c r="F41" s="8">
        <f>LT!I22/LT!I6</f>
        <v>0.10105081026333558</v>
      </c>
      <c r="G41" s="8">
        <f>LT!J22/LT!J6</f>
        <v>7.2632630445301147E-2</v>
      </c>
      <c r="H41" s="191">
        <f>SUM(C41:E41)/3</f>
        <v>9.4873773227704072E-2</v>
      </c>
      <c r="I41" s="9">
        <f>SUM(C41:G41)/5</f>
        <v>9.1660952078349789E-2</v>
      </c>
      <c r="L41" s="7" t="s">
        <v>71</v>
      </c>
      <c r="M41" s="8"/>
      <c r="N41" s="8"/>
      <c r="O41" s="8"/>
      <c r="P41" s="8"/>
      <c r="Q41" s="8"/>
      <c r="R41" s="191"/>
      <c r="S41" s="9"/>
    </row>
    <row r="42" spans="2:19">
      <c r="B42" s="7" t="s">
        <v>57</v>
      </c>
      <c r="C42" s="8"/>
      <c r="D42" s="8">
        <f>REI!E24/REI!E8</f>
        <v>0.12104008902106374</v>
      </c>
      <c r="E42" s="8">
        <f>REI!F24/REI!F8</f>
        <v>0.14875050830688741</v>
      </c>
      <c r="F42" s="8">
        <f>REI!G24/REI!G8</f>
        <v>0.18000891795481572</v>
      </c>
      <c r="G42" s="8">
        <f>REI!H24/REI!H8</f>
        <v>0.201312980788594</v>
      </c>
      <c r="H42" s="191">
        <f>(D42+E42)/2</f>
        <v>0.13489529866397557</v>
      </c>
      <c r="I42" s="9">
        <f>SUM(D42:G42)/4</f>
        <v>0.1627781240178402</v>
      </c>
      <c r="L42" s="7" t="s">
        <v>57</v>
      </c>
      <c r="M42" s="8"/>
      <c r="N42" s="8"/>
      <c r="O42" s="8"/>
      <c r="P42" s="8"/>
      <c r="Q42" s="8"/>
      <c r="R42" s="191"/>
      <c r="S42" s="9"/>
    </row>
    <row r="43" spans="2:19" ht="15" thickBot="1">
      <c r="B43" s="10" t="s">
        <v>58</v>
      </c>
      <c r="C43" s="11">
        <f>Kohinoor!E21/Kohinoor!E5</f>
        <v>-1.3069345557397836E-2</v>
      </c>
      <c r="D43" s="11">
        <f>Kohinoor!F21/Kohinoor!F5</f>
        <v>9.3389822144835988E-2</v>
      </c>
      <c r="E43" s="11">
        <f>Kohinoor!G21/Kohinoor!G5</f>
        <v>8.7921359819782913E-2</v>
      </c>
      <c r="F43" s="11">
        <f>Kohinoor!H21/Kohinoor!H5</f>
        <v>1.9876666077590616E-2</v>
      </c>
      <c r="G43" s="11">
        <f>Kohinoor!I21/Kohinoor!I5</f>
        <v>0.11644298258494612</v>
      </c>
      <c r="H43" s="192">
        <f>SUM(C43:E43)/3</f>
        <v>5.6080612135740358E-2</v>
      </c>
      <c r="I43" s="12">
        <f>SUM(C43:G43)/5</f>
        <v>6.0912297013951552E-2</v>
      </c>
      <c r="L43" s="10" t="s">
        <v>58</v>
      </c>
      <c r="M43" s="11"/>
      <c r="N43" s="11"/>
      <c r="O43" s="11"/>
      <c r="P43" s="11"/>
      <c r="Q43" s="11"/>
      <c r="R43" s="192"/>
      <c r="S43" s="12"/>
    </row>
  </sheetData>
  <mergeCells count="10">
    <mergeCell ref="B38:I38"/>
    <mergeCell ref="L38:S38"/>
    <mergeCell ref="B14:I14"/>
    <mergeCell ref="L5:Q5"/>
    <mergeCell ref="B5:I5"/>
    <mergeCell ref="B30:I30"/>
    <mergeCell ref="B23:I23"/>
    <mergeCell ref="L14:S14"/>
    <mergeCell ref="L23:S23"/>
    <mergeCell ref="L30:S30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7" sqref="A7"/>
    </sheetView>
  </sheetViews>
  <sheetFormatPr baseColWidth="10" defaultRowHeight="14" x14ac:dyDescent="0"/>
  <cols>
    <col min="1" max="1" width="27" bestFit="1" customWidth="1"/>
  </cols>
  <sheetData>
    <row r="1" spans="1:1">
      <c r="A1" s="4" t="s">
        <v>85</v>
      </c>
    </row>
    <row r="2" spans="1:1">
      <c r="A2" t="s">
        <v>86</v>
      </c>
    </row>
    <row r="4" spans="1:1">
      <c r="A4" s="4" t="s">
        <v>93</v>
      </c>
    </row>
    <row r="5" spans="1:1">
      <c r="A5" t="s">
        <v>94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C5" sqref="C5"/>
    </sheetView>
  </sheetViews>
  <sheetFormatPr baseColWidth="10" defaultRowHeight="14" x14ac:dyDescent="0"/>
  <cols>
    <col min="2" max="2" width="42.1640625" style="2" customWidth="1"/>
    <col min="3" max="3" width="32.83203125" customWidth="1"/>
  </cols>
  <sheetData>
    <row r="1" spans="1:3">
      <c r="A1">
        <v>1</v>
      </c>
      <c r="B1" s="2" t="s">
        <v>54</v>
      </c>
      <c r="C1" s="2" t="s">
        <v>55</v>
      </c>
    </row>
    <row r="2" spans="1:3">
      <c r="A2">
        <v>2</v>
      </c>
      <c r="B2" s="2" t="s">
        <v>138</v>
      </c>
    </row>
    <row r="3" spans="1:3">
      <c r="A3">
        <v>3</v>
      </c>
      <c r="B3" s="2" t="s">
        <v>139</v>
      </c>
      <c r="C3" t="s">
        <v>140</v>
      </c>
    </row>
    <row r="4" spans="1:3" ht="28">
      <c r="A4">
        <v>4</v>
      </c>
      <c r="B4" s="2" t="s">
        <v>142</v>
      </c>
      <c r="C4" t="s">
        <v>141</v>
      </c>
    </row>
    <row r="5" spans="1:3" ht="28">
      <c r="A5">
        <v>5</v>
      </c>
      <c r="B5" s="2" t="s">
        <v>143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L64"/>
  <sheetViews>
    <sheetView topLeftCell="A3" workbookViewId="0">
      <selection activeCell="E26" sqref="E26"/>
    </sheetView>
  </sheetViews>
  <sheetFormatPr baseColWidth="10" defaultRowHeight="14" x14ac:dyDescent="0"/>
  <cols>
    <col min="4" max="4" width="52.5" bestFit="1" customWidth="1"/>
  </cols>
  <sheetData>
    <row r="4" spans="4:12">
      <c r="D4" t="s">
        <v>56</v>
      </c>
      <c r="E4" t="s">
        <v>222</v>
      </c>
    </row>
    <row r="5" spans="4:12">
      <c r="D5" t="s">
        <v>205</v>
      </c>
      <c r="E5" t="s">
        <v>206</v>
      </c>
    </row>
    <row r="8" spans="4:12">
      <c r="E8" t="s">
        <v>146</v>
      </c>
      <c r="F8" t="s">
        <v>147</v>
      </c>
      <c r="G8" t="s">
        <v>148</v>
      </c>
      <c r="H8" t="s">
        <v>149</v>
      </c>
      <c r="I8" t="s">
        <v>150</v>
      </c>
      <c r="J8" t="s">
        <v>207</v>
      </c>
      <c r="K8" t="s">
        <v>208</v>
      </c>
      <c r="L8" t="s">
        <v>209</v>
      </c>
    </row>
    <row r="10" spans="4:12">
      <c r="D10" t="s">
        <v>151</v>
      </c>
      <c r="E10" s="173">
        <v>3159.69</v>
      </c>
      <c r="F10" s="173">
        <v>2910.46</v>
      </c>
      <c r="G10" s="173">
        <v>2080.39</v>
      </c>
      <c r="H10" s="173">
        <v>1627.24</v>
      </c>
      <c r="I10" s="173">
        <v>1559.47</v>
      </c>
      <c r="J10" s="173">
        <v>1597.23</v>
      </c>
      <c r="K10" s="173">
        <v>1320.28</v>
      </c>
      <c r="L10" s="173">
        <v>1006.86</v>
      </c>
    </row>
    <row r="11" spans="4:12">
      <c r="D11" t="s">
        <v>152</v>
      </c>
      <c r="E11" t="s">
        <v>153</v>
      </c>
      <c r="F11" t="s">
        <v>153</v>
      </c>
      <c r="G11" t="s">
        <v>153</v>
      </c>
      <c r="H11">
        <v>7.46</v>
      </c>
      <c r="I11" t="s">
        <v>153</v>
      </c>
      <c r="J11" t="s">
        <v>153</v>
      </c>
      <c r="K11" t="s">
        <v>153</v>
      </c>
      <c r="L11" t="s">
        <v>153</v>
      </c>
    </row>
    <row r="12" spans="4:12">
      <c r="D12" t="s">
        <v>154</v>
      </c>
      <c r="E12" s="173">
        <v>3159.69</v>
      </c>
      <c r="F12" s="173">
        <v>2910.46</v>
      </c>
      <c r="G12" s="173">
        <v>2080.39</v>
      </c>
      <c r="H12" s="173">
        <v>1634.7</v>
      </c>
      <c r="I12" s="173">
        <v>1559.47</v>
      </c>
      <c r="J12" s="173">
        <v>1597.23</v>
      </c>
      <c r="K12" s="173">
        <v>1320.28</v>
      </c>
      <c r="L12" s="173">
        <v>1006.86</v>
      </c>
    </row>
    <row r="13" spans="4:12">
      <c r="D13" t="s">
        <v>155</v>
      </c>
    </row>
    <row r="14" spans="4:12">
      <c r="D14" t="s">
        <v>156</v>
      </c>
      <c r="E14" s="173">
        <v>2443.09</v>
      </c>
      <c r="F14" s="173">
        <v>2096.94</v>
      </c>
      <c r="G14" s="173">
        <v>1662.88</v>
      </c>
      <c r="H14" s="173">
        <v>1287.44</v>
      </c>
      <c r="I14" s="173">
        <v>1372.12</v>
      </c>
      <c r="J14" s="173">
        <v>1091.69</v>
      </c>
      <c r="K14" s="173">
        <v>1042.24</v>
      </c>
      <c r="L14">
        <v>835.93</v>
      </c>
    </row>
    <row r="15" spans="4:12">
      <c r="D15" t="s">
        <v>157</v>
      </c>
      <c r="E15">
        <v>61.19</v>
      </c>
      <c r="F15">
        <v>95.66</v>
      </c>
      <c r="G15">
        <v>11.22</v>
      </c>
      <c r="H15">
        <v>10.15</v>
      </c>
      <c r="I15">
        <v>0</v>
      </c>
      <c r="J15" t="s">
        <v>153</v>
      </c>
      <c r="K15" t="s">
        <v>153</v>
      </c>
      <c r="L15" t="s">
        <v>153</v>
      </c>
    </row>
    <row r="16" spans="4:12">
      <c r="D16" t="s">
        <v>158</v>
      </c>
      <c r="E16">
        <v>-103.19</v>
      </c>
      <c r="F16">
        <v>69.569999999999993</v>
      </c>
      <c r="G16">
        <v>-84.84</v>
      </c>
      <c r="H16">
        <v>-128.43</v>
      </c>
      <c r="I16">
        <v>-240.82</v>
      </c>
      <c r="J16">
        <v>111.61</v>
      </c>
      <c r="K16">
        <v>-133.5</v>
      </c>
      <c r="L16">
        <v>-143.31</v>
      </c>
    </row>
    <row r="17" spans="4:12">
      <c r="D17" t="s">
        <v>159</v>
      </c>
      <c r="E17" t="s">
        <v>153</v>
      </c>
      <c r="F17" t="s">
        <v>153</v>
      </c>
      <c r="G17" t="s">
        <v>153</v>
      </c>
      <c r="H17" t="s">
        <v>153</v>
      </c>
      <c r="I17" t="s">
        <v>153</v>
      </c>
      <c r="J17" t="s">
        <v>153</v>
      </c>
      <c r="K17" t="s">
        <v>153</v>
      </c>
      <c r="L17" t="s">
        <v>153</v>
      </c>
    </row>
    <row r="18" spans="4:12">
      <c r="D18" t="s">
        <v>160</v>
      </c>
      <c r="E18">
        <v>54.39</v>
      </c>
      <c r="F18">
        <v>45.65</v>
      </c>
      <c r="G18">
        <v>41.84</v>
      </c>
      <c r="H18">
        <v>25.87</v>
      </c>
      <c r="I18">
        <v>18.760000000000002</v>
      </c>
      <c r="J18">
        <v>15.78</v>
      </c>
      <c r="K18">
        <v>11.93</v>
      </c>
      <c r="L18">
        <v>9.76</v>
      </c>
    </row>
    <row r="19" spans="4:12">
      <c r="D19" t="s">
        <v>161</v>
      </c>
      <c r="E19">
        <v>52.68</v>
      </c>
      <c r="F19">
        <v>57.66</v>
      </c>
      <c r="G19">
        <v>50.56</v>
      </c>
      <c r="H19">
        <v>44.52</v>
      </c>
      <c r="I19">
        <v>35.950000000000003</v>
      </c>
      <c r="J19">
        <v>27.58</v>
      </c>
      <c r="K19">
        <v>23.55</v>
      </c>
      <c r="L19">
        <v>24.1</v>
      </c>
    </row>
    <row r="20" spans="4:12">
      <c r="D20" t="s">
        <v>162</v>
      </c>
      <c r="E20" t="s">
        <v>153</v>
      </c>
      <c r="F20" t="s">
        <v>153</v>
      </c>
      <c r="G20" t="s">
        <v>153</v>
      </c>
      <c r="H20" t="s">
        <v>153</v>
      </c>
      <c r="I20" t="s">
        <v>153</v>
      </c>
      <c r="J20" t="s">
        <v>153</v>
      </c>
      <c r="K20" t="s">
        <v>153</v>
      </c>
      <c r="L20" t="s">
        <v>153</v>
      </c>
    </row>
    <row r="21" spans="4:12">
      <c r="D21" t="s">
        <v>163</v>
      </c>
      <c r="E21" t="s">
        <v>153</v>
      </c>
      <c r="F21" t="s">
        <v>153</v>
      </c>
      <c r="G21" t="s">
        <v>153</v>
      </c>
      <c r="H21" t="s">
        <v>153</v>
      </c>
      <c r="I21" t="s">
        <v>153</v>
      </c>
      <c r="J21" t="s">
        <v>153</v>
      </c>
      <c r="K21" t="s">
        <v>153</v>
      </c>
      <c r="L21" t="s">
        <v>153</v>
      </c>
    </row>
    <row r="22" spans="4:12">
      <c r="D22" t="s">
        <v>164</v>
      </c>
      <c r="E22" t="s">
        <v>153</v>
      </c>
      <c r="F22" t="s">
        <v>153</v>
      </c>
      <c r="G22" t="s">
        <v>153</v>
      </c>
      <c r="H22" t="s">
        <v>153</v>
      </c>
      <c r="I22" t="s">
        <v>153</v>
      </c>
      <c r="J22" t="s">
        <v>153</v>
      </c>
      <c r="K22" t="s">
        <v>153</v>
      </c>
      <c r="L22" t="s">
        <v>153</v>
      </c>
    </row>
    <row r="23" spans="4:12">
      <c r="D23" t="s">
        <v>165</v>
      </c>
      <c r="E23" t="s">
        <v>153</v>
      </c>
      <c r="F23" t="s">
        <v>153</v>
      </c>
      <c r="G23" t="s">
        <v>153</v>
      </c>
      <c r="H23" t="s">
        <v>153</v>
      </c>
      <c r="I23" t="s">
        <v>153</v>
      </c>
      <c r="J23" t="s">
        <v>153</v>
      </c>
      <c r="K23" t="s">
        <v>153</v>
      </c>
      <c r="L23" t="s">
        <v>153</v>
      </c>
    </row>
    <row r="24" spans="4:12">
      <c r="D24" t="s">
        <v>166</v>
      </c>
      <c r="E24" t="s">
        <v>153</v>
      </c>
      <c r="F24" t="s">
        <v>153</v>
      </c>
      <c r="G24" t="s">
        <v>153</v>
      </c>
      <c r="H24" t="s">
        <v>153</v>
      </c>
      <c r="I24" t="s">
        <v>153</v>
      </c>
      <c r="J24" t="s">
        <v>153</v>
      </c>
      <c r="K24" t="s">
        <v>153</v>
      </c>
      <c r="L24" t="s">
        <v>153</v>
      </c>
    </row>
    <row r="25" spans="4:12">
      <c r="D25" t="s">
        <v>167</v>
      </c>
      <c r="E25">
        <v>215.97</v>
      </c>
      <c r="F25">
        <v>162.09</v>
      </c>
      <c r="G25">
        <v>155.9</v>
      </c>
      <c r="H25">
        <v>211.52</v>
      </c>
      <c r="I25">
        <v>174.93</v>
      </c>
      <c r="J25">
        <v>162.27000000000001</v>
      </c>
      <c r="K25">
        <v>196.23</v>
      </c>
      <c r="L25">
        <v>150.55000000000001</v>
      </c>
    </row>
    <row r="26" spans="4:12">
      <c r="D26" t="s">
        <v>168</v>
      </c>
      <c r="E26">
        <v>435.56</v>
      </c>
      <c r="F26">
        <v>382.89</v>
      </c>
      <c r="G26">
        <v>242.83</v>
      </c>
      <c r="H26">
        <v>183.63</v>
      </c>
      <c r="I26">
        <v>198.53</v>
      </c>
      <c r="J26">
        <v>188.3</v>
      </c>
      <c r="K26">
        <v>179.83</v>
      </c>
      <c r="L26">
        <v>129.83000000000001</v>
      </c>
    </row>
    <row r="27" spans="4:12">
      <c r="D27" t="s">
        <v>169</v>
      </c>
      <c r="E27">
        <v>43.62</v>
      </c>
      <c r="F27">
        <v>14.54</v>
      </c>
      <c r="G27">
        <v>10.73</v>
      </c>
      <c r="H27">
        <v>3.56</v>
      </c>
      <c r="I27">
        <v>7.09</v>
      </c>
      <c r="J27">
        <v>3.42</v>
      </c>
      <c r="K27">
        <v>0.91</v>
      </c>
      <c r="L27">
        <v>0.17</v>
      </c>
    </row>
    <row r="28" spans="4:12">
      <c r="D28" t="s">
        <v>170</v>
      </c>
      <c r="E28">
        <v>479.18</v>
      </c>
      <c r="F28">
        <v>397.43</v>
      </c>
      <c r="G28">
        <v>253.56</v>
      </c>
      <c r="H28">
        <v>187.19</v>
      </c>
      <c r="I28">
        <v>205.62</v>
      </c>
      <c r="J28">
        <v>191.72</v>
      </c>
      <c r="K28">
        <v>180.74</v>
      </c>
      <c r="L28">
        <v>130</v>
      </c>
    </row>
    <row r="29" spans="4:12">
      <c r="D29" t="s">
        <v>171</v>
      </c>
      <c r="E29">
        <v>80.89</v>
      </c>
      <c r="F29">
        <v>76.02</v>
      </c>
      <c r="G29">
        <v>77.12</v>
      </c>
      <c r="H29">
        <v>70.010000000000005</v>
      </c>
      <c r="I29">
        <v>47.56</v>
      </c>
      <c r="J29">
        <v>41.74</v>
      </c>
      <c r="K29">
        <v>88.65</v>
      </c>
      <c r="L29">
        <v>64.64</v>
      </c>
    </row>
    <row r="30" spans="4:12">
      <c r="D30" t="s">
        <v>172</v>
      </c>
      <c r="E30">
        <v>398.29</v>
      </c>
      <c r="F30">
        <v>321.41000000000003</v>
      </c>
      <c r="G30">
        <v>176.44</v>
      </c>
      <c r="H30">
        <v>117.18</v>
      </c>
      <c r="I30">
        <v>158.06</v>
      </c>
      <c r="J30">
        <v>149.97999999999999</v>
      </c>
      <c r="K30">
        <v>92.09</v>
      </c>
      <c r="L30">
        <v>65.36</v>
      </c>
    </row>
    <row r="31" spans="4:12">
      <c r="D31" t="s">
        <v>173</v>
      </c>
      <c r="E31">
        <v>-4.1900000000000004</v>
      </c>
      <c r="F31">
        <v>5.0199999999999996</v>
      </c>
      <c r="G31">
        <v>7.76</v>
      </c>
      <c r="H31">
        <v>-21.88</v>
      </c>
      <c r="I31" t="s">
        <v>153</v>
      </c>
      <c r="J31" t="s">
        <v>153</v>
      </c>
      <c r="K31" t="s">
        <v>153</v>
      </c>
      <c r="L31" t="s">
        <v>153</v>
      </c>
    </row>
    <row r="32" spans="4:12">
      <c r="D32" t="s">
        <v>174</v>
      </c>
      <c r="E32">
        <v>394.1</v>
      </c>
      <c r="F32">
        <v>326.43</v>
      </c>
      <c r="G32">
        <v>184.2</v>
      </c>
      <c r="H32">
        <v>95.3</v>
      </c>
      <c r="I32">
        <v>158.06</v>
      </c>
      <c r="J32">
        <v>149.97999999999999</v>
      </c>
      <c r="K32">
        <v>92.09</v>
      </c>
      <c r="L32">
        <v>65.36</v>
      </c>
    </row>
    <row r="33" spans="4:12">
      <c r="D33" t="s">
        <v>175</v>
      </c>
      <c r="E33">
        <v>72.37</v>
      </c>
      <c r="F33">
        <v>71.319999999999993</v>
      </c>
      <c r="G33">
        <v>54.34</v>
      </c>
      <c r="H33">
        <v>22.27</v>
      </c>
      <c r="I33">
        <v>37.729999999999997</v>
      </c>
      <c r="J33">
        <v>25.43</v>
      </c>
      <c r="K33">
        <v>26.35</v>
      </c>
      <c r="L33">
        <v>10.039999999999999</v>
      </c>
    </row>
    <row r="34" spans="4:12">
      <c r="D34" t="s">
        <v>176</v>
      </c>
      <c r="E34">
        <v>321.73</v>
      </c>
      <c r="F34">
        <v>255.11</v>
      </c>
      <c r="G34">
        <v>129.86000000000001</v>
      </c>
      <c r="H34">
        <v>73.03</v>
      </c>
      <c r="I34">
        <v>120.33</v>
      </c>
      <c r="J34">
        <v>124.55</v>
      </c>
      <c r="K34">
        <v>65.42</v>
      </c>
      <c r="L34">
        <v>54.97</v>
      </c>
    </row>
    <row r="35" spans="4:12">
      <c r="D35" t="s">
        <v>177</v>
      </c>
      <c r="E35" t="s">
        <v>153</v>
      </c>
      <c r="F35" t="s">
        <v>153</v>
      </c>
      <c r="G35" t="s">
        <v>153</v>
      </c>
      <c r="H35" t="s">
        <v>153</v>
      </c>
      <c r="I35" t="s">
        <v>153</v>
      </c>
      <c r="J35" t="s">
        <v>153</v>
      </c>
      <c r="K35" t="s">
        <v>153</v>
      </c>
      <c r="L35" t="s">
        <v>153</v>
      </c>
    </row>
    <row r="36" spans="4:12">
      <c r="D36" t="s">
        <v>178</v>
      </c>
      <c r="E36" t="s">
        <v>153</v>
      </c>
      <c r="F36" t="s">
        <v>153</v>
      </c>
      <c r="G36" t="s">
        <v>153</v>
      </c>
      <c r="H36" t="s">
        <v>153</v>
      </c>
      <c r="I36" t="s">
        <v>153</v>
      </c>
      <c r="J36" t="s">
        <v>153</v>
      </c>
      <c r="K36" t="s">
        <v>153</v>
      </c>
      <c r="L36" t="s">
        <v>153</v>
      </c>
    </row>
    <row r="37" spans="4:12">
      <c r="D37" t="s">
        <v>179</v>
      </c>
      <c r="E37">
        <v>321.73</v>
      </c>
      <c r="F37">
        <v>255.11</v>
      </c>
      <c r="G37">
        <v>129.86000000000001</v>
      </c>
      <c r="H37">
        <v>73.03</v>
      </c>
      <c r="I37">
        <v>120.33</v>
      </c>
      <c r="J37">
        <v>124.55</v>
      </c>
      <c r="K37">
        <v>65.42</v>
      </c>
      <c r="L37">
        <v>54.97</v>
      </c>
    </row>
    <row r="38" spans="4:12">
      <c r="D38" t="s">
        <v>180</v>
      </c>
      <c r="E38" t="s">
        <v>153</v>
      </c>
      <c r="F38" t="s">
        <v>153</v>
      </c>
      <c r="G38" t="s">
        <v>153</v>
      </c>
      <c r="H38" t="s">
        <v>153</v>
      </c>
      <c r="I38" t="s">
        <v>153</v>
      </c>
      <c r="J38" t="s">
        <v>153</v>
      </c>
      <c r="K38" t="s">
        <v>153</v>
      </c>
      <c r="L38" t="s">
        <v>153</v>
      </c>
    </row>
    <row r="39" spans="4:12">
      <c r="D39" t="s">
        <v>181</v>
      </c>
      <c r="E39" t="s">
        <v>153</v>
      </c>
      <c r="F39" t="s">
        <v>153</v>
      </c>
      <c r="G39" t="s">
        <v>153</v>
      </c>
      <c r="H39" t="s">
        <v>153</v>
      </c>
      <c r="I39" t="s">
        <v>153</v>
      </c>
      <c r="J39" t="s">
        <v>153</v>
      </c>
      <c r="K39" t="s">
        <v>153</v>
      </c>
      <c r="L39" t="s">
        <v>153</v>
      </c>
    </row>
    <row r="40" spans="4:12">
      <c r="D40" t="s">
        <v>182</v>
      </c>
      <c r="E40">
        <v>321.73</v>
      </c>
      <c r="F40">
        <v>255.11</v>
      </c>
      <c r="G40">
        <v>129.86000000000001</v>
      </c>
      <c r="H40">
        <v>73.03</v>
      </c>
      <c r="I40">
        <v>120.33</v>
      </c>
      <c r="J40">
        <v>124.55</v>
      </c>
      <c r="K40">
        <v>65.42</v>
      </c>
      <c r="L40">
        <v>54.97</v>
      </c>
    </row>
    <row r="41" spans="4:12">
      <c r="D41" t="s">
        <v>183</v>
      </c>
      <c r="E41">
        <v>23.54</v>
      </c>
      <c r="F41">
        <v>23.58</v>
      </c>
      <c r="G41">
        <v>24.24</v>
      </c>
      <c r="H41">
        <v>24.35</v>
      </c>
      <c r="I41">
        <v>24.35</v>
      </c>
      <c r="J41">
        <v>24.35</v>
      </c>
      <c r="K41">
        <v>24.35</v>
      </c>
      <c r="L41">
        <v>24.35</v>
      </c>
    </row>
    <row r="42" spans="4:12">
      <c r="D42" t="s">
        <v>184</v>
      </c>
      <c r="E42" s="173">
        <v>1301.23</v>
      </c>
      <c r="F42" s="173">
        <v>1008.96</v>
      </c>
      <c r="G42">
        <v>796.58</v>
      </c>
      <c r="H42">
        <v>692.81</v>
      </c>
      <c r="I42">
        <v>622.6</v>
      </c>
      <c r="J42" t="s">
        <v>153</v>
      </c>
      <c r="K42">
        <v>396.29</v>
      </c>
      <c r="L42" t="s">
        <v>153</v>
      </c>
    </row>
    <row r="43" spans="4:12">
      <c r="D43" t="s">
        <v>185</v>
      </c>
      <c r="E43" t="s">
        <v>153</v>
      </c>
      <c r="F43" t="s">
        <v>153</v>
      </c>
      <c r="G43" t="s">
        <v>153</v>
      </c>
      <c r="H43" t="s">
        <v>153</v>
      </c>
      <c r="I43" t="s">
        <v>153</v>
      </c>
      <c r="J43" t="s">
        <v>153</v>
      </c>
      <c r="K43" t="s">
        <v>153</v>
      </c>
      <c r="L43" t="s">
        <v>153</v>
      </c>
    </row>
    <row r="44" spans="4:12">
      <c r="D44" t="s">
        <v>186</v>
      </c>
    </row>
    <row r="45" spans="4:12">
      <c r="D45" t="s">
        <v>187</v>
      </c>
      <c r="E45">
        <v>13.67</v>
      </c>
      <c r="F45">
        <v>10.84</v>
      </c>
      <c r="G45">
        <v>5.37</v>
      </c>
      <c r="H45">
        <v>3</v>
      </c>
      <c r="I45">
        <v>4.95</v>
      </c>
      <c r="J45">
        <v>5.12</v>
      </c>
      <c r="K45">
        <v>26.91</v>
      </c>
      <c r="L45">
        <v>22.61</v>
      </c>
    </row>
    <row r="46" spans="4:12">
      <c r="D46" t="s">
        <v>188</v>
      </c>
      <c r="E46">
        <v>13.67</v>
      </c>
      <c r="F46">
        <v>10.84</v>
      </c>
      <c r="G46">
        <v>5.37</v>
      </c>
      <c r="H46">
        <v>3</v>
      </c>
      <c r="I46">
        <v>4.95</v>
      </c>
      <c r="J46">
        <v>5.12</v>
      </c>
      <c r="K46">
        <v>26.91</v>
      </c>
      <c r="L46">
        <v>22.61</v>
      </c>
    </row>
    <row r="47" spans="4:12">
      <c r="D47" t="s">
        <v>189</v>
      </c>
    </row>
    <row r="48" spans="4:12">
      <c r="D48" t="s">
        <v>187</v>
      </c>
      <c r="E48">
        <v>13.67</v>
      </c>
      <c r="F48">
        <v>10.84</v>
      </c>
      <c r="G48">
        <v>5.37</v>
      </c>
      <c r="H48">
        <v>3</v>
      </c>
      <c r="I48">
        <v>4.95</v>
      </c>
      <c r="J48">
        <v>5.12</v>
      </c>
      <c r="K48">
        <v>26.91</v>
      </c>
      <c r="L48">
        <v>22.61</v>
      </c>
    </row>
    <row r="49" spans="4:12">
      <c r="D49" t="s">
        <v>188</v>
      </c>
      <c r="E49">
        <v>13.67</v>
      </c>
      <c r="F49">
        <v>10.84</v>
      </c>
      <c r="G49">
        <v>5.37</v>
      </c>
      <c r="H49">
        <v>3</v>
      </c>
      <c r="I49">
        <v>4.95</v>
      </c>
      <c r="J49">
        <v>5.12</v>
      </c>
      <c r="K49">
        <v>26.91</v>
      </c>
      <c r="L49">
        <v>22.61</v>
      </c>
    </row>
    <row r="50" spans="4:12">
      <c r="D50" t="s">
        <v>190</v>
      </c>
    </row>
    <row r="51" spans="4:12">
      <c r="D51" t="s">
        <v>191</v>
      </c>
      <c r="E51">
        <v>9.69</v>
      </c>
      <c r="F51">
        <v>9.73</v>
      </c>
      <c r="G51">
        <v>10.39</v>
      </c>
      <c r="H51">
        <v>10.51</v>
      </c>
      <c r="I51">
        <v>10.52</v>
      </c>
      <c r="J51">
        <v>10.52</v>
      </c>
      <c r="K51">
        <v>1.05</v>
      </c>
      <c r="L51">
        <v>1.1399999999999999</v>
      </c>
    </row>
    <row r="52" spans="4:12">
      <c r="D52" t="s">
        <v>192</v>
      </c>
      <c r="E52">
        <v>41.19</v>
      </c>
      <c r="F52">
        <v>41.35</v>
      </c>
      <c r="G52">
        <v>42.94</v>
      </c>
      <c r="H52">
        <v>43.22</v>
      </c>
      <c r="I52">
        <v>43.26</v>
      </c>
      <c r="J52">
        <v>43.26</v>
      </c>
      <c r="K52">
        <v>43.26</v>
      </c>
      <c r="L52">
        <v>46.81</v>
      </c>
    </row>
    <row r="53" spans="4:12">
      <c r="D53" t="s">
        <v>193</v>
      </c>
    </row>
    <row r="54" spans="4:12">
      <c r="D54" t="s">
        <v>194</v>
      </c>
    </row>
    <row r="55" spans="4:12">
      <c r="D55" t="e">
        <f>- Number of shares (Crores)</f>
        <v>#NAME?</v>
      </c>
      <c r="E55" t="s">
        <v>153</v>
      </c>
      <c r="F55" t="s">
        <v>153</v>
      </c>
      <c r="G55" t="s">
        <v>153</v>
      </c>
      <c r="H55" t="s">
        <v>153</v>
      </c>
      <c r="I55" t="s">
        <v>153</v>
      </c>
      <c r="J55" t="s">
        <v>153</v>
      </c>
      <c r="K55" t="s">
        <v>153</v>
      </c>
      <c r="L55" t="s">
        <v>153</v>
      </c>
    </row>
    <row r="56" spans="4:12">
      <c r="D56" t="s">
        <v>195</v>
      </c>
      <c r="E56" t="s">
        <v>153</v>
      </c>
      <c r="F56" t="s">
        <v>153</v>
      </c>
      <c r="G56" t="s">
        <v>153</v>
      </c>
      <c r="H56" t="s">
        <v>153</v>
      </c>
      <c r="I56" t="s">
        <v>153</v>
      </c>
      <c r="J56" t="s">
        <v>153</v>
      </c>
      <c r="K56" t="s">
        <v>153</v>
      </c>
      <c r="L56" t="s">
        <v>153</v>
      </c>
    </row>
    <row r="57" spans="4:12">
      <c r="D57" t="s">
        <v>196</v>
      </c>
      <c r="E57" t="s">
        <v>153</v>
      </c>
      <c r="F57" t="s">
        <v>153</v>
      </c>
      <c r="G57" t="s">
        <v>153</v>
      </c>
      <c r="H57" t="s">
        <v>153</v>
      </c>
      <c r="I57" t="s">
        <v>153</v>
      </c>
      <c r="J57" t="s">
        <v>153</v>
      </c>
      <c r="K57" t="s">
        <v>153</v>
      </c>
      <c r="L57" t="s">
        <v>153</v>
      </c>
    </row>
    <row r="58" spans="4:12">
      <c r="D58" t="s">
        <v>197</v>
      </c>
    </row>
    <row r="59" spans="4:12">
      <c r="D59" t="e">
        <f>- Number of shares (Crores)</f>
        <v>#NAME?</v>
      </c>
      <c r="E59">
        <v>138.04</v>
      </c>
      <c r="F59">
        <v>13.8</v>
      </c>
      <c r="G59">
        <v>13.8</v>
      </c>
      <c r="H59">
        <v>13.8</v>
      </c>
      <c r="I59">
        <v>13.8</v>
      </c>
      <c r="J59" t="s">
        <v>153</v>
      </c>
      <c r="K59" t="s">
        <v>153</v>
      </c>
      <c r="L59" t="s">
        <v>153</v>
      </c>
    </row>
    <row r="60" spans="4:12">
      <c r="D60" t="s">
        <v>195</v>
      </c>
      <c r="E60">
        <v>100</v>
      </c>
      <c r="F60">
        <v>100</v>
      </c>
      <c r="G60">
        <v>100</v>
      </c>
      <c r="H60">
        <v>100</v>
      </c>
      <c r="I60">
        <v>100</v>
      </c>
      <c r="J60" t="s">
        <v>153</v>
      </c>
      <c r="K60" t="s">
        <v>153</v>
      </c>
      <c r="L60" t="s">
        <v>153</v>
      </c>
    </row>
    <row r="61" spans="4:12">
      <c r="D61" t="s">
        <v>196</v>
      </c>
      <c r="E61">
        <v>58.81</v>
      </c>
      <c r="F61">
        <v>58.65</v>
      </c>
      <c r="G61">
        <v>57.06</v>
      </c>
      <c r="H61">
        <v>56.78</v>
      </c>
      <c r="I61">
        <v>56.74</v>
      </c>
      <c r="J61" t="s">
        <v>153</v>
      </c>
      <c r="K61" t="s">
        <v>153</v>
      </c>
      <c r="L61" t="s">
        <v>153</v>
      </c>
    </row>
    <row r="62" spans="4:12">
      <c r="D62" t="s">
        <v>198</v>
      </c>
      <c r="E62" t="s">
        <v>199</v>
      </c>
      <c r="F62" t="s">
        <v>200</v>
      </c>
      <c r="G62" t="s">
        <v>201</v>
      </c>
      <c r="H62" t="s">
        <v>202</v>
      </c>
      <c r="I62" t="s">
        <v>203</v>
      </c>
      <c r="J62" t="s">
        <v>210</v>
      </c>
      <c r="K62" t="s">
        <v>211</v>
      </c>
      <c r="L62" t="s">
        <v>212</v>
      </c>
    </row>
    <row r="64" spans="4:12">
      <c r="D64" t="s">
        <v>204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N60"/>
  <sheetViews>
    <sheetView topLeftCell="C1" workbookViewId="0">
      <selection activeCell="K10" sqref="K10"/>
    </sheetView>
  </sheetViews>
  <sheetFormatPr baseColWidth="10" defaultRowHeight="14" x14ac:dyDescent="0"/>
  <cols>
    <col min="5" max="5" width="52.5" bestFit="1" customWidth="1"/>
  </cols>
  <sheetData>
    <row r="4" spans="5:14">
      <c r="F4" t="s">
        <v>146</v>
      </c>
      <c r="G4" t="s">
        <v>147</v>
      </c>
      <c r="H4" t="s">
        <v>148</v>
      </c>
      <c r="I4" t="s">
        <v>149</v>
      </c>
      <c r="J4" t="s">
        <v>150</v>
      </c>
      <c r="K4" t="s">
        <v>207</v>
      </c>
      <c r="L4" t="s">
        <v>208</v>
      </c>
      <c r="M4" t="s">
        <v>209</v>
      </c>
      <c r="N4" t="s">
        <v>213</v>
      </c>
    </row>
    <row r="6" spans="5:14">
      <c r="E6" t="s">
        <v>151</v>
      </c>
      <c r="F6" s="173">
        <v>2734.58</v>
      </c>
      <c r="G6" s="173">
        <v>2461.73</v>
      </c>
      <c r="H6" s="173">
        <v>2207.6799999999998</v>
      </c>
      <c r="I6" s="173">
        <v>1421.76</v>
      </c>
      <c r="J6" s="173">
        <v>1281.3800000000001</v>
      </c>
      <c r="K6" s="173">
        <v>1067.4100000000001</v>
      </c>
      <c r="L6" s="173">
        <v>1060.97</v>
      </c>
      <c r="M6">
        <v>695.07</v>
      </c>
      <c r="N6">
        <v>502.96</v>
      </c>
    </row>
    <row r="7" spans="5:14">
      <c r="E7" t="s">
        <v>152</v>
      </c>
      <c r="F7">
        <v>44.03</v>
      </c>
      <c r="G7">
        <v>29.87</v>
      </c>
      <c r="H7">
        <v>21.91</v>
      </c>
      <c r="I7">
        <v>13.74</v>
      </c>
      <c r="J7" t="s">
        <v>153</v>
      </c>
      <c r="K7" t="s">
        <v>153</v>
      </c>
      <c r="L7" t="s">
        <v>153</v>
      </c>
      <c r="M7" t="s">
        <v>153</v>
      </c>
      <c r="N7" t="s">
        <v>153</v>
      </c>
    </row>
    <row r="8" spans="5:14">
      <c r="E8" t="s">
        <v>154</v>
      </c>
      <c r="F8" s="173">
        <v>2778.61</v>
      </c>
      <c r="G8" s="173">
        <v>2491.6</v>
      </c>
      <c r="H8" s="173">
        <v>2229.58</v>
      </c>
      <c r="I8" s="173">
        <v>1435.5</v>
      </c>
      <c r="J8" s="173">
        <v>1281.3800000000001</v>
      </c>
      <c r="K8" s="173">
        <v>1067.4100000000001</v>
      </c>
      <c r="L8" s="173">
        <v>1060.97</v>
      </c>
      <c r="M8">
        <v>695.07</v>
      </c>
      <c r="N8">
        <v>502.96</v>
      </c>
    </row>
    <row r="9" spans="5:14">
      <c r="E9" t="s">
        <v>155</v>
      </c>
    </row>
    <row r="10" spans="5:14">
      <c r="E10" t="s">
        <v>156</v>
      </c>
      <c r="F10" s="173">
        <v>1442.39</v>
      </c>
      <c r="G10" s="173">
        <v>1678.7</v>
      </c>
      <c r="H10" s="173">
        <v>1194.57</v>
      </c>
      <c r="I10">
        <v>701.84</v>
      </c>
      <c r="J10">
        <v>702.75</v>
      </c>
      <c r="K10">
        <v>573.6</v>
      </c>
      <c r="L10">
        <v>492.76</v>
      </c>
      <c r="M10">
        <v>343.6</v>
      </c>
      <c r="N10">
        <v>421.21</v>
      </c>
    </row>
    <row r="11" spans="5:14">
      <c r="E11" t="s">
        <v>157</v>
      </c>
      <c r="F11">
        <v>666.49</v>
      </c>
      <c r="G11">
        <v>315.49</v>
      </c>
      <c r="H11">
        <v>631.88</v>
      </c>
      <c r="I11">
        <v>399.47</v>
      </c>
      <c r="J11">
        <v>0</v>
      </c>
      <c r="K11" t="s">
        <v>153</v>
      </c>
      <c r="L11" t="s">
        <v>153</v>
      </c>
      <c r="M11" t="s">
        <v>153</v>
      </c>
      <c r="N11" t="s">
        <v>153</v>
      </c>
    </row>
    <row r="12" spans="5:14">
      <c r="E12" t="s">
        <v>158</v>
      </c>
      <c r="F12">
        <v>-32.89</v>
      </c>
      <c r="G12">
        <v>-152.34</v>
      </c>
      <c r="H12">
        <v>-169.68</v>
      </c>
      <c r="I12">
        <v>-68.83</v>
      </c>
      <c r="J12">
        <v>20.28</v>
      </c>
      <c r="K12">
        <v>-93.56</v>
      </c>
      <c r="L12">
        <v>-8.5</v>
      </c>
      <c r="M12">
        <v>-78.59</v>
      </c>
      <c r="N12">
        <v>-54.9</v>
      </c>
    </row>
    <row r="13" spans="5:14">
      <c r="E13" t="s">
        <v>159</v>
      </c>
      <c r="F13" t="s">
        <v>153</v>
      </c>
      <c r="G13" t="s">
        <v>153</v>
      </c>
      <c r="H13" t="s">
        <v>153</v>
      </c>
      <c r="I13" t="s">
        <v>153</v>
      </c>
      <c r="J13" t="s">
        <v>153</v>
      </c>
      <c r="K13" t="s">
        <v>153</v>
      </c>
      <c r="L13" t="s">
        <v>153</v>
      </c>
      <c r="M13" t="s">
        <v>153</v>
      </c>
      <c r="N13" t="s">
        <v>153</v>
      </c>
    </row>
    <row r="14" spans="5:14">
      <c r="E14" t="s">
        <v>160</v>
      </c>
      <c r="F14">
        <v>74.22</v>
      </c>
      <c r="G14">
        <v>63.87</v>
      </c>
      <c r="H14">
        <v>49.47</v>
      </c>
      <c r="I14">
        <v>41.06</v>
      </c>
      <c r="J14">
        <v>35.96</v>
      </c>
      <c r="K14">
        <v>29.09</v>
      </c>
      <c r="L14">
        <v>23.15</v>
      </c>
      <c r="M14">
        <v>7.69</v>
      </c>
      <c r="N14">
        <v>5.91</v>
      </c>
    </row>
    <row r="15" spans="5:14">
      <c r="E15" t="s">
        <v>161</v>
      </c>
      <c r="F15">
        <v>46.57</v>
      </c>
      <c r="G15">
        <v>37.4</v>
      </c>
      <c r="H15">
        <v>38.840000000000003</v>
      </c>
      <c r="I15">
        <v>33.96</v>
      </c>
      <c r="J15">
        <v>25.96</v>
      </c>
      <c r="K15">
        <v>23.74</v>
      </c>
      <c r="L15">
        <v>19.91</v>
      </c>
      <c r="M15">
        <v>12.11</v>
      </c>
      <c r="N15">
        <v>7.37</v>
      </c>
    </row>
    <row r="16" spans="5:14">
      <c r="E16" t="s">
        <v>162</v>
      </c>
      <c r="F16" t="s">
        <v>153</v>
      </c>
      <c r="G16" t="s">
        <v>153</v>
      </c>
      <c r="H16" t="s">
        <v>153</v>
      </c>
      <c r="I16" t="s">
        <v>153</v>
      </c>
      <c r="J16" t="s">
        <v>153</v>
      </c>
      <c r="K16" t="s">
        <v>153</v>
      </c>
      <c r="L16" t="s">
        <v>153</v>
      </c>
      <c r="M16" t="s">
        <v>153</v>
      </c>
      <c r="N16" t="s">
        <v>153</v>
      </c>
    </row>
    <row r="17" spans="5:14">
      <c r="E17" t="s">
        <v>163</v>
      </c>
      <c r="F17" t="s">
        <v>153</v>
      </c>
      <c r="G17" t="s">
        <v>153</v>
      </c>
      <c r="H17" t="s">
        <v>153</v>
      </c>
      <c r="I17" t="s">
        <v>153</v>
      </c>
      <c r="J17" t="s">
        <v>153</v>
      </c>
      <c r="K17" t="s">
        <v>153</v>
      </c>
      <c r="L17" t="s">
        <v>153</v>
      </c>
      <c r="M17" t="s">
        <v>153</v>
      </c>
      <c r="N17" t="s">
        <v>153</v>
      </c>
    </row>
    <row r="18" spans="5:14">
      <c r="E18" t="s">
        <v>164</v>
      </c>
      <c r="F18" t="s">
        <v>153</v>
      </c>
      <c r="G18" t="s">
        <v>153</v>
      </c>
      <c r="H18" t="s">
        <v>153</v>
      </c>
      <c r="I18" t="s">
        <v>153</v>
      </c>
      <c r="J18" t="s">
        <v>153</v>
      </c>
      <c r="K18" t="s">
        <v>153</v>
      </c>
      <c r="L18" t="s">
        <v>153</v>
      </c>
      <c r="M18" t="s">
        <v>153</v>
      </c>
      <c r="N18" t="s">
        <v>153</v>
      </c>
    </row>
    <row r="19" spans="5:14">
      <c r="E19" t="s">
        <v>165</v>
      </c>
      <c r="F19" t="s">
        <v>153</v>
      </c>
      <c r="G19" t="s">
        <v>153</v>
      </c>
      <c r="H19" t="s">
        <v>153</v>
      </c>
      <c r="I19" t="s">
        <v>153</v>
      </c>
      <c r="J19" t="s">
        <v>153</v>
      </c>
      <c r="K19" t="s">
        <v>153</v>
      </c>
      <c r="L19" t="s">
        <v>153</v>
      </c>
      <c r="M19" t="s">
        <v>153</v>
      </c>
      <c r="N19" t="s">
        <v>153</v>
      </c>
    </row>
    <row r="20" spans="5:14">
      <c r="E20" t="s">
        <v>166</v>
      </c>
      <c r="F20" t="s">
        <v>153</v>
      </c>
      <c r="G20" t="s">
        <v>153</v>
      </c>
      <c r="H20" t="s">
        <v>153</v>
      </c>
      <c r="I20" t="s">
        <v>153</v>
      </c>
      <c r="J20" t="s">
        <v>153</v>
      </c>
      <c r="K20" t="s">
        <v>153</v>
      </c>
      <c r="L20" t="s">
        <v>153</v>
      </c>
      <c r="M20" t="s">
        <v>153</v>
      </c>
      <c r="N20" t="s">
        <v>153</v>
      </c>
    </row>
    <row r="21" spans="5:14">
      <c r="E21" t="s">
        <v>167</v>
      </c>
      <c r="F21">
        <v>320.55</v>
      </c>
      <c r="G21">
        <v>305.12</v>
      </c>
      <c r="H21">
        <v>285.32</v>
      </c>
      <c r="I21">
        <v>184.34</v>
      </c>
      <c r="J21">
        <v>403.37</v>
      </c>
      <c r="K21">
        <v>450.58</v>
      </c>
      <c r="L21">
        <v>395.91</v>
      </c>
      <c r="M21">
        <v>336.61</v>
      </c>
      <c r="N21">
        <v>77.650000000000006</v>
      </c>
    </row>
    <row r="22" spans="5:14">
      <c r="E22" t="s">
        <v>168</v>
      </c>
      <c r="F22">
        <v>261.27999999999997</v>
      </c>
      <c r="G22">
        <v>243.35</v>
      </c>
      <c r="H22">
        <v>199.18</v>
      </c>
      <c r="I22">
        <v>143.66999999999999</v>
      </c>
      <c r="J22">
        <v>93.07</v>
      </c>
      <c r="K22">
        <v>83.96</v>
      </c>
      <c r="L22">
        <v>137.74</v>
      </c>
      <c r="M22">
        <v>73.66</v>
      </c>
      <c r="N22">
        <v>45.71</v>
      </c>
    </row>
    <row r="23" spans="5:14">
      <c r="E23" t="s">
        <v>169</v>
      </c>
      <c r="F23">
        <v>1.17</v>
      </c>
      <c r="G23">
        <v>1.0900000000000001</v>
      </c>
      <c r="H23" t="s">
        <v>153</v>
      </c>
      <c r="I23" t="s">
        <v>153</v>
      </c>
      <c r="J23" t="s">
        <v>153</v>
      </c>
      <c r="K23">
        <v>6.39</v>
      </c>
      <c r="L23">
        <v>4.8</v>
      </c>
      <c r="M23">
        <v>3.67</v>
      </c>
      <c r="N23">
        <v>0.88</v>
      </c>
    </row>
    <row r="24" spans="5:14">
      <c r="E24" t="s">
        <v>170</v>
      </c>
      <c r="F24">
        <v>262.45</v>
      </c>
      <c r="G24">
        <v>244.44</v>
      </c>
      <c r="H24">
        <v>199.18</v>
      </c>
      <c r="I24">
        <v>143.66999999999999</v>
      </c>
      <c r="J24">
        <v>93.07</v>
      </c>
      <c r="K24">
        <v>90.35</v>
      </c>
      <c r="L24">
        <v>142.54</v>
      </c>
      <c r="M24">
        <v>77.33</v>
      </c>
      <c r="N24">
        <v>46.59</v>
      </c>
    </row>
    <row r="25" spans="5:14">
      <c r="E25" t="s">
        <v>171</v>
      </c>
      <c r="F25">
        <v>151.15</v>
      </c>
      <c r="G25">
        <v>113.42</v>
      </c>
      <c r="H25">
        <v>117.13</v>
      </c>
      <c r="I25">
        <v>107.49</v>
      </c>
      <c r="J25">
        <v>58.74</v>
      </c>
      <c r="K25">
        <v>59.34</v>
      </c>
      <c r="L25">
        <v>76.930000000000007</v>
      </c>
      <c r="M25">
        <v>35.159999999999997</v>
      </c>
      <c r="N25">
        <v>22.91</v>
      </c>
    </row>
    <row r="26" spans="5:14">
      <c r="E26" t="s">
        <v>172</v>
      </c>
      <c r="F26">
        <v>111.3</v>
      </c>
      <c r="G26">
        <v>131.02000000000001</v>
      </c>
      <c r="H26">
        <v>82.06</v>
      </c>
      <c r="I26">
        <v>36.18</v>
      </c>
      <c r="J26">
        <v>34.33</v>
      </c>
      <c r="K26">
        <v>31.01</v>
      </c>
      <c r="L26">
        <v>65.61</v>
      </c>
      <c r="M26">
        <v>42.17</v>
      </c>
      <c r="N26">
        <v>23.67</v>
      </c>
    </row>
    <row r="27" spans="5:14">
      <c r="E27" t="s">
        <v>173</v>
      </c>
      <c r="F27" t="s">
        <v>153</v>
      </c>
      <c r="G27" t="s">
        <v>153</v>
      </c>
      <c r="H27" t="s">
        <v>153</v>
      </c>
      <c r="I27">
        <v>-36.020000000000003</v>
      </c>
      <c r="J27" t="s">
        <v>153</v>
      </c>
      <c r="K27" t="s">
        <v>153</v>
      </c>
      <c r="L27" t="s">
        <v>153</v>
      </c>
      <c r="M27" t="s">
        <v>153</v>
      </c>
      <c r="N27" t="s">
        <v>153</v>
      </c>
    </row>
    <row r="28" spans="5:14">
      <c r="E28" t="s">
        <v>174</v>
      </c>
      <c r="F28">
        <v>111.3</v>
      </c>
      <c r="G28">
        <v>131.02000000000001</v>
      </c>
      <c r="H28">
        <v>82.06</v>
      </c>
      <c r="I28">
        <v>0.16</v>
      </c>
      <c r="J28">
        <v>34.33</v>
      </c>
      <c r="K28">
        <v>31.01</v>
      </c>
      <c r="L28">
        <v>65.61</v>
      </c>
      <c r="M28">
        <v>42.17</v>
      </c>
      <c r="N28">
        <v>23.67</v>
      </c>
    </row>
    <row r="29" spans="5:14">
      <c r="E29" t="s">
        <v>175</v>
      </c>
      <c r="F29">
        <v>34.799999999999997</v>
      </c>
      <c r="G29">
        <v>46.26</v>
      </c>
      <c r="H29">
        <v>22.7</v>
      </c>
      <c r="I29">
        <v>1.99</v>
      </c>
      <c r="J29">
        <v>8.67</v>
      </c>
      <c r="K29">
        <v>8.6199999999999992</v>
      </c>
      <c r="L29">
        <v>8.42</v>
      </c>
      <c r="M29">
        <v>3.64</v>
      </c>
      <c r="N29">
        <v>2.67</v>
      </c>
    </row>
    <row r="30" spans="5:14">
      <c r="E30" t="s">
        <v>176</v>
      </c>
      <c r="F30">
        <v>76.5</v>
      </c>
      <c r="G30">
        <v>84.76</v>
      </c>
      <c r="H30">
        <v>59.35</v>
      </c>
      <c r="I30">
        <v>-1.83</v>
      </c>
      <c r="J30">
        <v>25.66</v>
      </c>
      <c r="K30">
        <v>22.39</v>
      </c>
      <c r="L30">
        <v>56.72</v>
      </c>
      <c r="M30">
        <v>38.06</v>
      </c>
      <c r="N30">
        <v>21</v>
      </c>
    </row>
    <row r="31" spans="5:14">
      <c r="E31" t="s">
        <v>177</v>
      </c>
      <c r="F31">
        <v>-0.08</v>
      </c>
      <c r="G31">
        <v>0.04</v>
      </c>
      <c r="H31">
        <v>0.72</v>
      </c>
      <c r="I31">
        <v>-0.18</v>
      </c>
      <c r="J31" t="s">
        <v>153</v>
      </c>
      <c r="K31" t="s">
        <v>153</v>
      </c>
      <c r="L31">
        <v>2.61</v>
      </c>
      <c r="M31">
        <v>-0.57999999999999996</v>
      </c>
      <c r="N31" t="s">
        <v>153</v>
      </c>
    </row>
    <row r="32" spans="5:14">
      <c r="E32" t="s">
        <v>178</v>
      </c>
      <c r="F32" t="s">
        <v>153</v>
      </c>
      <c r="G32" t="s">
        <v>153</v>
      </c>
      <c r="H32" t="s">
        <v>153</v>
      </c>
      <c r="I32" t="s">
        <v>153</v>
      </c>
      <c r="J32">
        <v>-0.54</v>
      </c>
      <c r="K32">
        <v>10.77</v>
      </c>
      <c r="L32">
        <v>-29.12</v>
      </c>
      <c r="M32">
        <v>-4.67</v>
      </c>
      <c r="N32" t="s">
        <v>153</v>
      </c>
    </row>
    <row r="33" spans="5:14">
      <c r="E33" t="s">
        <v>179</v>
      </c>
      <c r="F33">
        <v>76.42</v>
      </c>
      <c r="G33">
        <v>84.8</v>
      </c>
      <c r="H33">
        <v>60.07</v>
      </c>
      <c r="I33">
        <v>-2.02</v>
      </c>
      <c r="J33">
        <v>25.12</v>
      </c>
      <c r="K33">
        <v>33.159999999999997</v>
      </c>
      <c r="L33">
        <v>30.2</v>
      </c>
      <c r="M33">
        <v>32.82</v>
      </c>
      <c r="N33">
        <v>21</v>
      </c>
    </row>
    <row r="34" spans="5:14">
      <c r="E34" t="s">
        <v>180</v>
      </c>
      <c r="F34">
        <v>-3.93</v>
      </c>
      <c r="G34">
        <v>-6.48</v>
      </c>
      <c r="H34">
        <v>-4.0199999999999996</v>
      </c>
      <c r="I34">
        <v>0.95</v>
      </c>
      <c r="J34">
        <v>-2.44</v>
      </c>
      <c r="K34">
        <v>-0.86</v>
      </c>
      <c r="L34">
        <v>-0.01</v>
      </c>
      <c r="M34" t="s">
        <v>153</v>
      </c>
      <c r="N34" t="s">
        <v>153</v>
      </c>
    </row>
    <row r="35" spans="5:14">
      <c r="E35" t="s">
        <v>181</v>
      </c>
      <c r="F35" t="s">
        <v>153</v>
      </c>
      <c r="G35" t="s">
        <v>153</v>
      </c>
      <c r="H35" t="s">
        <v>153</v>
      </c>
      <c r="I35" t="s">
        <v>153</v>
      </c>
      <c r="J35" t="s">
        <v>153</v>
      </c>
      <c r="K35" t="s">
        <v>153</v>
      </c>
      <c r="L35" t="s">
        <v>153</v>
      </c>
      <c r="M35" t="s">
        <v>153</v>
      </c>
      <c r="N35" t="s">
        <v>153</v>
      </c>
    </row>
    <row r="36" spans="5:14">
      <c r="E36" t="s">
        <v>182</v>
      </c>
      <c r="F36">
        <v>72.489999999999995</v>
      </c>
      <c r="G36">
        <v>78.33</v>
      </c>
      <c r="H36">
        <v>56.05</v>
      </c>
      <c r="I36">
        <v>-1.06</v>
      </c>
      <c r="J36">
        <v>22.68</v>
      </c>
      <c r="K36">
        <v>32.299999999999997</v>
      </c>
      <c r="L36">
        <v>30.19</v>
      </c>
      <c r="M36">
        <v>32.82</v>
      </c>
      <c r="N36">
        <v>21</v>
      </c>
    </row>
    <row r="37" spans="5:14">
      <c r="E37" t="s">
        <v>183</v>
      </c>
      <c r="F37">
        <v>26.45</v>
      </c>
      <c r="G37">
        <v>26.31</v>
      </c>
      <c r="H37">
        <v>26.17</v>
      </c>
      <c r="I37">
        <v>26.12</v>
      </c>
      <c r="J37">
        <v>26.12</v>
      </c>
      <c r="K37">
        <v>26.12</v>
      </c>
      <c r="L37">
        <v>22.27</v>
      </c>
      <c r="M37">
        <v>22.27</v>
      </c>
      <c r="N37">
        <v>22.27</v>
      </c>
    </row>
    <row r="38" spans="5:14">
      <c r="E38" t="s">
        <v>184</v>
      </c>
      <c r="F38">
        <v>436.27</v>
      </c>
      <c r="G38" t="s">
        <v>153</v>
      </c>
      <c r="H38">
        <v>284.60000000000002</v>
      </c>
      <c r="I38">
        <v>228.66</v>
      </c>
      <c r="J38" t="s">
        <v>153</v>
      </c>
      <c r="K38">
        <v>239.79</v>
      </c>
      <c r="L38" t="s">
        <v>153</v>
      </c>
      <c r="M38" t="s">
        <v>153</v>
      </c>
      <c r="N38">
        <v>97.07</v>
      </c>
    </row>
    <row r="39" spans="5:14">
      <c r="E39" t="s">
        <v>185</v>
      </c>
      <c r="F39" t="s">
        <v>153</v>
      </c>
      <c r="G39" t="s">
        <v>153</v>
      </c>
      <c r="H39" t="s">
        <v>153</v>
      </c>
      <c r="I39" t="s">
        <v>153</v>
      </c>
      <c r="J39" t="s">
        <v>153</v>
      </c>
      <c r="K39" t="s">
        <v>153</v>
      </c>
      <c r="L39" t="s">
        <v>153</v>
      </c>
      <c r="M39" t="s">
        <v>153</v>
      </c>
      <c r="N39" t="s">
        <v>153</v>
      </c>
    </row>
    <row r="40" spans="5:14">
      <c r="E40" t="s">
        <v>186</v>
      </c>
    </row>
    <row r="41" spans="5:14">
      <c r="E41" t="s">
        <v>187</v>
      </c>
      <c r="F41">
        <v>27.46</v>
      </c>
      <c r="G41">
        <v>29.82</v>
      </c>
      <c r="H41">
        <v>21.45</v>
      </c>
      <c r="I41">
        <v>-0.41</v>
      </c>
      <c r="J41">
        <v>9.0500000000000007</v>
      </c>
      <c r="K41">
        <v>13.58</v>
      </c>
      <c r="L41">
        <v>13.56</v>
      </c>
      <c r="M41">
        <v>14.74</v>
      </c>
      <c r="N41">
        <v>9.43</v>
      </c>
    </row>
    <row r="42" spans="5:14">
      <c r="E42" t="s">
        <v>188</v>
      </c>
      <c r="F42">
        <v>27.23</v>
      </c>
      <c r="G42">
        <v>29.52</v>
      </c>
      <c r="H42">
        <v>21.22</v>
      </c>
      <c r="I42">
        <v>-0.41</v>
      </c>
      <c r="J42">
        <v>9.0500000000000007</v>
      </c>
      <c r="K42">
        <v>13.58</v>
      </c>
      <c r="L42">
        <v>13.56</v>
      </c>
      <c r="M42">
        <v>14.74</v>
      </c>
      <c r="N42">
        <v>9.43</v>
      </c>
    </row>
    <row r="43" spans="5:14">
      <c r="E43" t="s">
        <v>189</v>
      </c>
    </row>
    <row r="44" spans="5:14">
      <c r="E44" t="s">
        <v>187</v>
      </c>
      <c r="F44">
        <v>27.46</v>
      </c>
      <c r="G44">
        <v>29.82</v>
      </c>
      <c r="H44">
        <v>21.45</v>
      </c>
      <c r="I44">
        <v>-0.41</v>
      </c>
      <c r="J44">
        <v>9.0500000000000007</v>
      </c>
      <c r="K44">
        <v>13.58</v>
      </c>
      <c r="L44">
        <v>13.56</v>
      </c>
      <c r="M44">
        <v>14.74</v>
      </c>
      <c r="N44">
        <v>9.43</v>
      </c>
    </row>
    <row r="45" spans="5:14">
      <c r="E45" t="s">
        <v>188</v>
      </c>
      <c r="F45">
        <v>27.23</v>
      </c>
      <c r="G45">
        <v>29.52</v>
      </c>
      <c r="H45">
        <v>21.22</v>
      </c>
      <c r="I45">
        <v>-0.41</v>
      </c>
      <c r="J45">
        <v>9.0500000000000007</v>
      </c>
      <c r="K45">
        <v>13.58</v>
      </c>
      <c r="L45">
        <v>13.56</v>
      </c>
      <c r="M45">
        <v>14.74</v>
      </c>
      <c r="N45">
        <v>9.43</v>
      </c>
    </row>
    <row r="46" spans="5:14">
      <c r="E46" t="s">
        <v>190</v>
      </c>
    </row>
    <row r="47" spans="5:14">
      <c r="E47" t="s">
        <v>191</v>
      </c>
      <c r="F47">
        <v>0.85</v>
      </c>
      <c r="G47">
        <v>0.88</v>
      </c>
      <c r="H47">
        <v>1</v>
      </c>
      <c r="I47">
        <v>1.0900000000000001</v>
      </c>
      <c r="J47">
        <v>1.1299999999999999</v>
      </c>
      <c r="K47">
        <v>1.1299999999999999</v>
      </c>
      <c r="L47">
        <v>0.77</v>
      </c>
      <c r="M47">
        <v>0.8</v>
      </c>
      <c r="N47" t="s">
        <v>153</v>
      </c>
    </row>
    <row r="48" spans="5:14">
      <c r="E48" t="s">
        <v>192</v>
      </c>
      <c r="F48">
        <v>32.28</v>
      </c>
      <c r="G48">
        <v>33.51</v>
      </c>
      <c r="H48">
        <v>38.049999999999997</v>
      </c>
      <c r="I48">
        <v>41.7</v>
      </c>
      <c r="J48">
        <v>43.27</v>
      </c>
      <c r="K48">
        <v>43.27</v>
      </c>
      <c r="L48">
        <v>34.72</v>
      </c>
      <c r="M48">
        <v>36.130000000000003</v>
      </c>
      <c r="N48" t="s">
        <v>153</v>
      </c>
    </row>
    <row r="49" spans="5:14">
      <c r="E49" t="s">
        <v>193</v>
      </c>
    </row>
    <row r="50" spans="5:14">
      <c r="E50" t="s">
        <v>194</v>
      </c>
    </row>
    <row r="51" spans="5:14">
      <c r="E51" t="e">
        <f>- Number of shares (Crores)</f>
        <v>#NAME?</v>
      </c>
      <c r="F51">
        <v>0.25</v>
      </c>
      <c r="G51" t="s">
        <v>153</v>
      </c>
      <c r="H51" t="s">
        <v>153</v>
      </c>
      <c r="I51">
        <v>0.72</v>
      </c>
      <c r="J51">
        <v>0.72</v>
      </c>
      <c r="K51" t="s">
        <v>153</v>
      </c>
      <c r="L51" t="s">
        <v>153</v>
      </c>
      <c r="M51" t="s">
        <v>153</v>
      </c>
      <c r="N51" t="s">
        <v>153</v>
      </c>
    </row>
    <row r="52" spans="5:14">
      <c r="E52" t="s">
        <v>195</v>
      </c>
      <c r="F52">
        <v>13.96</v>
      </c>
      <c r="G52" t="s">
        <v>153</v>
      </c>
      <c r="H52" t="s">
        <v>153</v>
      </c>
      <c r="I52">
        <v>47.18</v>
      </c>
      <c r="J52">
        <v>48.46</v>
      </c>
      <c r="K52" t="s">
        <v>153</v>
      </c>
      <c r="L52" t="s">
        <v>153</v>
      </c>
      <c r="M52" t="s">
        <v>153</v>
      </c>
      <c r="N52" t="s">
        <v>153</v>
      </c>
    </row>
    <row r="53" spans="5:14">
      <c r="E53" t="s">
        <v>196</v>
      </c>
      <c r="F53">
        <v>9.4499999999999993</v>
      </c>
      <c r="G53" t="s">
        <v>153</v>
      </c>
      <c r="H53" t="s">
        <v>153</v>
      </c>
      <c r="I53">
        <v>27.46</v>
      </c>
      <c r="J53">
        <v>27.49</v>
      </c>
      <c r="K53" t="s">
        <v>153</v>
      </c>
      <c r="L53" t="s">
        <v>153</v>
      </c>
      <c r="M53" t="s">
        <v>153</v>
      </c>
      <c r="N53" t="s">
        <v>153</v>
      </c>
    </row>
    <row r="54" spans="5:14">
      <c r="E54" t="s">
        <v>197</v>
      </c>
    </row>
    <row r="55" spans="5:14">
      <c r="E55" t="e">
        <f>- Number of shares (Crores)</f>
        <v>#NAME?</v>
      </c>
      <c r="F55">
        <v>1.54</v>
      </c>
      <c r="G55">
        <v>1.75</v>
      </c>
      <c r="H55">
        <v>1.62</v>
      </c>
      <c r="I55">
        <v>0.8</v>
      </c>
      <c r="J55">
        <v>0.76</v>
      </c>
      <c r="K55" t="s">
        <v>153</v>
      </c>
      <c r="L55" t="s">
        <v>153</v>
      </c>
      <c r="M55" t="s">
        <v>153</v>
      </c>
      <c r="N55" t="s">
        <v>153</v>
      </c>
    </row>
    <row r="56" spans="5:14">
      <c r="E56" t="s">
        <v>195</v>
      </c>
      <c r="F56">
        <v>86.04</v>
      </c>
      <c r="G56">
        <v>100</v>
      </c>
      <c r="H56">
        <v>100</v>
      </c>
      <c r="I56">
        <v>52.82</v>
      </c>
      <c r="J56">
        <v>51.54</v>
      </c>
      <c r="K56" t="s">
        <v>153</v>
      </c>
      <c r="L56" t="s">
        <v>153</v>
      </c>
      <c r="M56" t="s">
        <v>153</v>
      </c>
      <c r="N56" t="s">
        <v>153</v>
      </c>
    </row>
    <row r="57" spans="5:14">
      <c r="E57" t="s">
        <v>196</v>
      </c>
      <c r="F57">
        <v>58.27</v>
      </c>
      <c r="G57">
        <v>66.489999999999995</v>
      </c>
      <c r="H57">
        <v>61.95</v>
      </c>
      <c r="I57">
        <v>30.77</v>
      </c>
      <c r="J57">
        <v>29.24</v>
      </c>
      <c r="K57" t="s">
        <v>153</v>
      </c>
      <c r="L57" t="s">
        <v>153</v>
      </c>
      <c r="M57" t="s">
        <v>153</v>
      </c>
      <c r="N57" t="s">
        <v>153</v>
      </c>
    </row>
    <row r="58" spans="5:14">
      <c r="E58" t="s">
        <v>198</v>
      </c>
      <c r="F58" t="s">
        <v>199</v>
      </c>
      <c r="G58" t="s">
        <v>200</v>
      </c>
      <c r="H58" t="s">
        <v>201</v>
      </c>
      <c r="I58" t="s">
        <v>202</v>
      </c>
      <c r="J58" t="s">
        <v>203</v>
      </c>
      <c r="K58" t="s">
        <v>210</v>
      </c>
      <c r="L58" t="s">
        <v>211</v>
      </c>
      <c r="M58" t="s">
        <v>212</v>
      </c>
      <c r="N58" t="s">
        <v>221</v>
      </c>
    </row>
    <row r="60" spans="5:14">
      <c r="E60" t="s">
        <v>204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M62"/>
  <sheetViews>
    <sheetView topLeftCell="B1" workbookViewId="0">
      <selection activeCell="J13" sqref="J13"/>
    </sheetView>
  </sheetViews>
  <sheetFormatPr baseColWidth="10" defaultRowHeight="14" x14ac:dyDescent="0"/>
  <cols>
    <col min="4" max="4" width="52.5" bestFit="1" customWidth="1"/>
  </cols>
  <sheetData>
    <row r="3" spans="4:13">
      <c r="D3" t="s">
        <v>205</v>
      </c>
      <c r="E3" t="s">
        <v>206</v>
      </c>
    </row>
    <row r="5" spans="4:13">
      <c r="I5" s="188" t="s">
        <v>220</v>
      </c>
      <c r="J5" s="188"/>
      <c r="K5" s="188"/>
      <c r="L5" s="188"/>
      <c r="M5" s="188"/>
    </row>
    <row r="6" spans="4:13">
      <c r="E6" t="s">
        <v>147</v>
      </c>
      <c r="F6" t="s">
        <v>148</v>
      </c>
      <c r="G6" t="s">
        <v>149</v>
      </c>
      <c r="H6" t="s">
        <v>150</v>
      </c>
      <c r="I6" t="s">
        <v>207</v>
      </c>
      <c r="J6" t="s">
        <v>208</v>
      </c>
      <c r="K6" t="s">
        <v>209</v>
      </c>
      <c r="L6" t="s">
        <v>213</v>
      </c>
      <c r="M6" t="s">
        <v>214</v>
      </c>
    </row>
    <row r="8" spans="4:13">
      <c r="D8" t="s">
        <v>151</v>
      </c>
      <c r="E8" s="173">
        <v>10154.9</v>
      </c>
      <c r="F8" s="173">
        <v>9541.48</v>
      </c>
      <c r="G8" s="173">
        <v>5382.4</v>
      </c>
      <c r="H8" s="173">
        <v>3724.35</v>
      </c>
      <c r="I8" s="173">
        <v>3693.23</v>
      </c>
      <c r="J8" s="173">
        <v>2448.23</v>
      </c>
      <c r="K8" s="173">
        <v>1853.76</v>
      </c>
      <c r="L8" s="173">
        <v>1085.1500000000001</v>
      </c>
      <c r="M8">
        <v>958.77</v>
      </c>
    </row>
    <row r="9" spans="4:13">
      <c r="D9" t="s">
        <v>152</v>
      </c>
      <c r="E9" t="s">
        <v>153</v>
      </c>
      <c r="F9" t="s">
        <v>153</v>
      </c>
      <c r="G9" t="s">
        <v>153</v>
      </c>
      <c r="H9" t="s">
        <v>153</v>
      </c>
      <c r="I9" t="s">
        <v>153</v>
      </c>
      <c r="J9" t="s">
        <v>153</v>
      </c>
      <c r="K9" t="s">
        <v>153</v>
      </c>
      <c r="L9" t="s">
        <v>153</v>
      </c>
      <c r="M9" t="s">
        <v>153</v>
      </c>
    </row>
    <row r="10" spans="4:13">
      <c r="D10" t="s">
        <v>154</v>
      </c>
      <c r="E10" s="173">
        <v>10154.9</v>
      </c>
      <c r="F10" s="173">
        <v>9541.48</v>
      </c>
      <c r="G10" s="173">
        <v>5382.4</v>
      </c>
      <c r="H10" s="173">
        <v>3724.35</v>
      </c>
      <c r="I10" s="173">
        <v>3693.23</v>
      </c>
      <c r="J10" s="173">
        <v>2448.23</v>
      </c>
      <c r="K10" s="173">
        <v>1853.76</v>
      </c>
      <c r="L10" t="s">
        <v>153</v>
      </c>
      <c r="M10" t="s">
        <v>153</v>
      </c>
    </row>
    <row r="11" spans="4:13">
      <c r="D11" t="s">
        <v>155</v>
      </c>
    </row>
    <row r="12" spans="4:13">
      <c r="D12" t="s">
        <v>156</v>
      </c>
      <c r="E12" s="173">
        <v>4489.82</v>
      </c>
      <c r="F12" s="173">
        <v>2806.44</v>
      </c>
      <c r="G12" s="173">
        <v>3293.68</v>
      </c>
      <c r="H12" s="173">
        <v>1971.2</v>
      </c>
      <c r="I12" s="173">
        <v>2521.3000000000002</v>
      </c>
      <c r="J12" s="173">
        <v>1682.99</v>
      </c>
      <c r="K12" s="173">
        <v>1179.17</v>
      </c>
      <c r="L12">
        <v>731.16</v>
      </c>
      <c r="M12">
        <v>886.3</v>
      </c>
    </row>
    <row r="13" spans="4:13">
      <c r="D13" t="s">
        <v>157</v>
      </c>
      <c r="E13" s="173">
        <v>5875.98</v>
      </c>
      <c r="F13" s="173">
        <v>4978.33</v>
      </c>
      <c r="G13" s="173">
        <v>1943.41</v>
      </c>
      <c r="H13">
        <v>682.67</v>
      </c>
      <c r="I13">
        <v>0</v>
      </c>
      <c r="J13" t="s">
        <v>153</v>
      </c>
      <c r="K13" t="s">
        <v>153</v>
      </c>
      <c r="L13" t="s">
        <v>153</v>
      </c>
      <c r="M13" t="s">
        <v>153</v>
      </c>
    </row>
    <row r="14" spans="4:13">
      <c r="D14" t="s">
        <v>158</v>
      </c>
      <c r="E14" s="173">
        <v>-1694.21</v>
      </c>
      <c r="F14">
        <v>85.14</v>
      </c>
      <c r="G14" s="173">
        <v>-1004.61</v>
      </c>
      <c r="H14">
        <v>174.22</v>
      </c>
      <c r="I14">
        <v>13.89</v>
      </c>
      <c r="J14">
        <v>-183.06</v>
      </c>
      <c r="K14">
        <v>-116.83</v>
      </c>
      <c r="L14">
        <v>86.29</v>
      </c>
      <c r="M14">
        <v>-137.74</v>
      </c>
    </row>
    <row r="15" spans="4:13">
      <c r="D15" t="s">
        <v>159</v>
      </c>
      <c r="E15" t="s">
        <v>153</v>
      </c>
      <c r="F15" t="s">
        <v>153</v>
      </c>
      <c r="G15" t="s">
        <v>153</v>
      </c>
      <c r="H15" t="s">
        <v>153</v>
      </c>
      <c r="I15" t="s">
        <v>153</v>
      </c>
      <c r="J15" t="s">
        <v>153</v>
      </c>
      <c r="K15" t="s">
        <v>153</v>
      </c>
      <c r="L15" t="s">
        <v>153</v>
      </c>
      <c r="M15" t="s">
        <v>153</v>
      </c>
    </row>
    <row r="16" spans="4:13">
      <c r="D16" t="s">
        <v>160</v>
      </c>
      <c r="E16">
        <v>22.05</v>
      </c>
      <c r="F16">
        <v>31.99</v>
      </c>
      <c r="G16">
        <v>22.11</v>
      </c>
      <c r="H16">
        <v>17.2</v>
      </c>
      <c r="I16">
        <v>12.62</v>
      </c>
      <c r="J16">
        <v>12.26</v>
      </c>
      <c r="K16">
        <v>24.12</v>
      </c>
      <c r="L16">
        <v>9.19</v>
      </c>
      <c r="M16">
        <v>7.8</v>
      </c>
    </row>
    <row r="17" spans="4:13">
      <c r="D17" t="s">
        <v>161</v>
      </c>
      <c r="E17">
        <v>68.7</v>
      </c>
      <c r="F17">
        <v>64.13</v>
      </c>
      <c r="G17">
        <v>38.79</v>
      </c>
      <c r="H17">
        <v>22.12</v>
      </c>
      <c r="I17">
        <v>21.39</v>
      </c>
      <c r="J17">
        <v>21.29</v>
      </c>
      <c r="K17">
        <v>20.67</v>
      </c>
      <c r="L17">
        <v>15.56</v>
      </c>
      <c r="M17">
        <v>9.34</v>
      </c>
    </row>
    <row r="18" spans="4:13">
      <c r="D18" t="s">
        <v>162</v>
      </c>
      <c r="E18" t="s">
        <v>153</v>
      </c>
      <c r="F18" t="s">
        <v>153</v>
      </c>
      <c r="G18" t="s">
        <v>153</v>
      </c>
      <c r="H18" t="s">
        <v>153</v>
      </c>
      <c r="I18" t="s">
        <v>153</v>
      </c>
      <c r="J18" t="s">
        <v>153</v>
      </c>
      <c r="K18" t="s">
        <v>153</v>
      </c>
      <c r="L18" t="s">
        <v>153</v>
      </c>
      <c r="M18" t="s">
        <v>153</v>
      </c>
    </row>
    <row r="19" spans="4:13">
      <c r="D19" t="s">
        <v>163</v>
      </c>
      <c r="E19" t="s">
        <v>153</v>
      </c>
      <c r="F19" t="s">
        <v>153</v>
      </c>
      <c r="G19" t="s">
        <v>153</v>
      </c>
      <c r="H19" t="s">
        <v>153</v>
      </c>
      <c r="I19" t="s">
        <v>153</v>
      </c>
      <c r="J19" t="s">
        <v>153</v>
      </c>
      <c r="K19" t="s">
        <v>153</v>
      </c>
      <c r="L19">
        <v>59.85</v>
      </c>
      <c r="M19">
        <v>53.6</v>
      </c>
    </row>
    <row r="20" spans="4:13">
      <c r="D20" t="s">
        <v>164</v>
      </c>
      <c r="E20" t="s">
        <v>153</v>
      </c>
      <c r="F20" t="s">
        <v>153</v>
      </c>
      <c r="G20" t="s">
        <v>153</v>
      </c>
      <c r="H20" t="s">
        <v>153</v>
      </c>
      <c r="I20" t="s">
        <v>153</v>
      </c>
      <c r="J20" t="s">
        <v>153</v>
      </c>
      <c r="K20" t="s">
        <v>153</v>
      </c>
      <c r="L20" t="s">
        <v>153</v>
      </c>
      <c r="M20" t="s">
        <v>153</v>
      </c>
    </row>
    <row r="21" spans="4:13">
      <c r="D21" t="s">
        <v>165</v>
      </c>
      <c r="E21" t="s">
        <v>153</v>
      </c>
      <c r="F21" t="s">
        <v>153</v>
      </c>
      <c r="G21" t="s">
        <v>153</v>
      </c>
      <c r="H21" t="s">
        <v>153</v>
      </c>
      <c r="I21" t="s">
        <v>153</v>
      </c>
      <c r="J21" t="s">
        <v>153</v>
      </c>
      <c r="K21" t="s">
        <v>153</v>
      </c>
      <c r="L21" t="s">
        <v>153</v>
      </c>
      <c r="M21" t="s">
        <v>153</v>
      </c>
    </row>
    <row r="22" spans="4:13">
      <c r="D22" t="s">
        <v>166</v>
      </c>
      <c r="E22" t="s">
        <v>153</v>
      </c>
      <c r="F22" t="s">
        <v>153</v>
      </c>
      <c r="G22" t="s">
        <v>153</v>
      </c>
      <c r="H22" t="s">
        <v>153</v>
      </c>
      <c r="I22" t="s">
        <v>153</v>
      </c>
      <c r="J22" t="s">
        <v>153</v>
      </c>
      <c r="K22" t="s">
        <v>153</v>
      </c>
      <c r="L22" t="s">
        <v>153</v>
      </c>
      <c r="M22" t="s">
        <v>153</v>
      </c>
    </row>
    <row r="23" spans="4:13">
      <c r="D23" t="s">
        <v>167</v>
      </c>
      <c r="E23">
        <v>163.41</v>
      </c>
      <c r="F23">
        <v>156.16</v>
      </c>
      <c r="G23">
        <v>120.14</v>
      </c>
      <c r="H23">
        <v>107.18</v>
      </c>
      <c r="I23">
        <v>543.64</v>
      </c>
      <c r="J23">
        <v>490.46</v>
      </c>
      <c r="K23">
        <v>442.72</v>
      </c>
      <c r="L23" t="s">
        <v>153</v>
      </c>
      <c r="M23" t="s">
        <v>153</v>
      </c>
    </row>
    <row r="24" spans="4:13">
      <c r="D24" t="s">
        <v>168</v>
      </c>
      <c r="E24" s="173">
        <v>1229.1500000000001</v>
      </c>
      <c r="F24" s="173">
        <v>1419.3</v>
      </c>
      <c r="G24">
        <v>968.88</v>
      </c>
      <c r="H24">
        <v>749.76</v>
      </c>
      <c r="I24">
        <v>580.38</v>
      </c>
      <c r="J24">
        <v>424.29</v>
      </c>
      <c r="K24">
        <v>303.89999999999998</v>
      </c>
      <c r="L24" t="s">
        <v>153</v>
      </c>
      <c r="M24" t="s">
        <v>153</v>
      </c>
    </row>
    <row r="25" spans="4:13">
      <c r="D25" t="s">
        <v>169</v>
      </c>
      <c r="E25">
        <v>13.32</v>
      </c>
      <c r="F25">
        <v>5.49</v>
      </c>
      <c r="G25">
        <v>2.38</v>
      </c>
      <c r="H25">
        <v>3.86</v>
      </c>
      <c r="I25">
        <v>9.6999999999999993</v>
      </c>
      <c r="J25">
        <v>3.86</v>
      </c>
      <c r="K25">
        <v>3.69</v>
      </c>
      <c r="L25">
        <v>0.19</v>
      </c>
      <c r="M25">
        <v>0.22</v>
      </c>
    </row>
    <row r="26" spans="4:13">
      <c r="D26" t="s">
        <v>170</v>
      </c>
      <c r="E26" s="173">
        <v>1242.47</v>
      </c>
      <c r="F26" s="173">
        <v>1424.79</v>
      </c>
      <c r="G26">
        <v>971.27</v>
      </c>
      <c r="H26">
        <v>753.63</v>
      </c>
      <c r="I26">
        <v>590.08000000000004</v>
      </c>
      <c r="J26">
        <v>428.15</v>
      </c>
      <c r="K26">
        <v>307.58999999999997</v>
      </c>
      <c r="L26" t="s">
        <v>153</v>
      </c>
      <c r="M26" t="s">
        <v>153</v>
      </c>
    </row>
    <row r="27" spans="4:13">
      <c r="D27" t="s">
        <v>171</v>
      </c>
      <c r="E27">
        <v>755.86</v>
      </c>
      <c r="F27">
        <v>661.43</v>
      </c>
      <c r="G27">
        <v>514.78</v>
      </c>
      <c r="H27">
        <v>331.41</v>
      </c>
      <c r="I27">
        <v>348.25</v>
      </c>
      <c r="J27">
        <v>332.83</v>
      </c>
      <c r="K27">
        <v>177.41</v>
      </c>
      <c r="L27">
        <v>77.239999999999995</v>
      </c>
      <c r="M27">
        <v>37.35</v>
      </c>
    </row>
    <row r="28" spans="4:13">
      <c r="D28" t="s">
        <v>172</v>
      </c>
      <c r="E28">
        <v>486.61</v>
      </c>
      <c r="F28">
        <v>763.35</v>
      </c>
      <c r="G28">
        <v>456.49</v>
      </c>
      <c r="H28">
        <v>422.22</v>
      </c>
      <c r="I28">
        <v>241.83</v>
      </c>
      <c r="J28">
        <v>95.32</v>
      </c>
      <c r="K28">
        <v>130.19</v>
      </c>
      <c r="L28" t="s">
        <v>153</v>
      </c>
      <c r="M28" t="s">
        <v>153</v>
      </c>
    </row>
    <row r="29" spans="4:13">
      <c r="D29" t="s">
        <v>173</v>
      </c>
      <c r="E29">
        <v>-50.52</v>
      </c>
      <c r="F29" t="s">
        <v>153</v>
      </c>
      <c r="G29">
        <v>-10.65</v>
      </c>
      <c r="H29" t="s">
        <v>153</v>
      </c>
      <c r="I29" t="s">
        <v>153</v>
      </c>
      <c r="J29" t="s">
        <v>153</v>
      </c>
      <c r="K29" t="s">
        <v>153</v>
      </c>
      <c r="L29" t="s">
        <v>153</v>
      </c>
      <c r="M29" t="s">
        <v>153</v>
      </c>
    </row>
    <row r="30" spans="4:13">
      <c r="D30" t="s">
        <v>174</v>
      </c>
      <c r="E30">
        <v>436.1</v>
      </c>
      <c r="F30">
        <v>763.35</v>
      </c>
      <c r="G30">
        <v>445.83</v>
      </c>
      <c r="H30">
        <v>422.22</v>
      </c>
      <c r="I30">
        <v>241.83</v>
      </c>
      <c r="J30">
        <v>95.32</v>
      </c>
      <c r="K30">
        <v>130.19</v>
      </c>
      <c r="L30" t="s">
        <v>153</v>
      </c>
      <c r="M30" t="s">
        <v>153</v>
      </c>
    </row>
    <row r="31" spans="4:13">
      <c r="D31" t="s">
        <v>175</v>
      </c>
      <c r="E31">
        <v>11.48</v>
      </c>
      <c r="F31">
        <v>85.02</v>
      </c>
      <c r="G31">
        <v>56.9</v>
      </c>
      <c r="H31">
        <v>139.75</v>
      </c>
      <c r="I31">
        <v>84.02</v>
      </c>
      <c r="J31">
        <v>33.69</v>
      </c>
      <c r="K31">
        <v>20.92</v>
      </c>
      <c r="L31">
        <v>14.96</v>
      </c>
      <c r="M31">
        <v>34.07</v>
      </c>
    </row>
    <row r="32" spans="4:13">
      <c r="D32" t="s">
        <v>176</v>
      </c>
      <c r="E32">
        <v>424.62</v>
      </c>
      <c r="F32">
        <v>678.33</v>
      </c>
      <c r="G32">
        <v>388.93</v>
      </c>
      <c r="H32">
        <v>282.47000000000003</v>
      </c>
      <c r="I32">
        <v>157.82</v>
      </c>
      <c r="J32">
        <v>61.63</v>
      </c>
      <c r="K32">
        <v>109.27</v>
      </c>
      <c r="L32" t="s">
        <v>153</v>
      </c>
      <c r="M32" t="s">
        <v>153</v>
      </c>
    </row>
    <row r="33" spans="4:13">
      <c r="D33" t="s">
        <v>177</v>
      </c>
      <c r="E33">
        <v>1.29</v>
      </c>
      <c r="F33">
        <v>22.24</v>
      </c>
      <c r="G33" t="s">
        <v>153</v>
      </c>
      <c r="H33">
        <v>-0.01</v>
      </c>
      <c r="I33">
        <v>-0.65</v>
      </c>
      <c r="J33">
        <v>-0.71</v>
      </c>
      <c r="K33">
        <v>-0.15</v>
      </c>
      <c r="L33" t="s">
        <v>153</v>
      </c>
      <c r="M33">
        <v>-2.23</v>
      </c>
    </row>
    <row r="34" spans="4:13">
      <c r="D34" t="s">
        <v>178</v>
      </c>
      <c r="E34" t="s">
        <v>153</v>
      </c>
      <c r="F34" t="s">
        <v>153</v>
      </c>
      <c r="G34" t="s">
        <v>153</v>
      </c>
      <c r="H34" t="s">
        <v>153</v>
      </c>
      <c r="I34" t="s">
        <v>153</v>
      </c>
      <c r="J34" t="s">
        <v>153</v>
      </c>
      <c r="K34" t="s">
        <v>153</v>
      </c>
      <c r="L34" t="s">
        <v>153</v>
      </c>
      <c r="M34" t="s">
        <v>153</v>
      </c>
    </row>
    <row r="35" spans="4:13">
      <c r="D35" t="s">
        <v>179</v>
      </c>
      <c r="E35">
        <v>425.91</v>
      </c>
      <c r="F35">
        <v>700.57</v>
      </c>
      <c r="G35">
        <v>388.93</v>
      </c>
      <c r="H35">
        <v>282.45</v>
      </c>
      <c r="I35">
        <v>157.16999999999999</v>
      </c>
      <c r="J35">
        <v>61.63</v>
      </c>
      <c r="K35">
        <v>109.27</v>
      </c>
      <c r="L35">
        <v>91.08</v>
      </c>
      <c r="M35">
        <v>68.260000000000005</v>
      </c>
    </row>
    <row r="36" spans="4:13">
      <c r="D36" t="s">
        <v>180</v>
      </c>
      <c r="E36" t="s">
        <v>153</v>
      </c>
      <c r="F36" t="s">
        <v>153</v>
      </c>
      <c r="G36" t="s">
        <v>153</v>
      </c>
      <c r="H36" t="s">
        <v>153</v>
      </c>
      <c r="I36">
        <v>31.93</v>
      </c>
      <c r="J36">
        <v>28.9</v>
      </c>
      <c r="K36">
        <v>48.17</v>
      </c>
      <c r="L36">
        <v>44.92</v>
      </c>
      <c r="M36">
        <v>38.83</v>
      </c>
    </row>
    <row r="37" spans="4:13">
      <c r="D37" t="s">
        <v>181</v>
      </c>
      <c r="E37">
        <v>1.24</v>
      </c>
      <c r="F37">
        <v>0.16</v>
      </c>
      <c r="G37">
        <v>9</v>
      </c>
      <c r="H37" t="s">
        <v>153</v>
      </c>
      <c r="I37">
        <v>829.61</v>
      </c>
      <c r="J37">
        <v>533.32000000000005</v>
      </c>
      <c r="K37">
        <v>488.75</v>
      </c>
      <c r="L37">
        <v>377.23</v>
      </c>
      <c r="M37">
        <v>247.1</v>
      </c>
    </row>
    <row r="38" spans="4:13">
      <c r="D38" t="s">
        <v>182</v>
      </c>
      <c r="E38">
        <v>427.15</v>
      </c>
      <c r="F38">
        <v>700.73</v>
      </c>
      <c r="G38">
        <v>397.93</v>
      </c>
      <c r="H38">
        <v>282.45</v>
      </c>
      <c r="I38" t="s">
        <v>153</v>
      </c>
      <c r="J38" t="s">
        <v>153</v>
      </c>
      <c r="K38" t="s">
        <v>153</v>
      </c>
      <c r="L38">
        <v>15</v>
      </c>
      <c r="M38">
        <v>10</v>
      </c>
    </row>
    <row r="39" spans="4:13">
      <c r="D39" t="s">
        <v>183</v>
      </c>
      <c r="E39">
        <v>95.8</v>
      </c>
      <c r="F39">
        <v>95.8</v>
      </c>
      <c r="G39">
        <v>95.8</v>
      </c>
      <c r="H39">
        <v>95.8</v>
      </c>
    </row>
    <row r="40" spans="4:13">
      <c r="D40" t="s">
        <v>184</v>
      </c>
      <c r="E40" s="173">
        <v>3704.95</v>
      </c>
      <c r="F40" s="173">
        <v>3198.66</v>
      </c>
      <c r="G40" s="173">
        <v>2601.46</v>
      </c>
      <c r="H40" t="s">
        <v>153</v>
      </c>
      <c r="I40" t="s">
        <v>153</v>
      </c>
      <c r="J40" t="s">
        <v>153</v>
      </c>
      <c r="K40" t="s">
        <v>153</v>
      </c>
      <c r="L40" t="s">
        <v>153</v>
      </c>
      <c r="M40" t="s">
        <v>153</v>
      </c>
    </row>
    <row r="41" spans="4:13">
      <c r="D41" t="s">
        <v>185</v>
      </c>
      <c r="E41" t="s">
        <v>153</v>
      </c>
      <c r="F41" t="s">
        <v>153</v>
      </c>
      <c r="G41" t="s">
        <v>153</v>
      </c>
      <c r="H41" t="s">
        <v>153</v>
      </c>
      <c r="I41" t="s">
        <v>153</v>
      </c>
      <c r="J41" t="s">
        <v>153</v>
      </c>
      <c r="K41" t="s">
        <v>153</v>
      </c>
      <c r="L41" t="s">
        <v>153</v>
      </c>
      <c r="M41" t="s">
        <v>153</v>
      </c>
    </row>
    <row r="42" spans="4:13">
      <c r="D42" t="s">
        <v>186</v>
      </c>
    </row>
    <row r="43" spans="4:13">
      <c r="D43" t="s">
        <v>187</v>
      </c>
      <c r="E43">
        <v>4.46</v>
      </c>
      <c r="F43">
        <v>7.3</v>
      </c>
      <c r="G43">
        <v>4.13</v>
      </c>
      <c r="H43">
        <v>3.49</v>
      </c>
      <c r="I43" t="s">
        <v>153</v>
      </c>
      <c r="J43" t="s">
        <v>153</v>
      </c>
      <c r="K43" t="s">
        <v>153</v>
      </c>
      <c r="L43" t="s">
        <v>153</v>
      </c>
      <c r="M43" t="s">
        <v>153</v>
      </c>
    </row>
    <row r="44" spans="4:13">
      <c r="D44" t="s">
        <v>188</v>
      </c>
      <c r="E44">
        <v>4.0199999999999996</v>
      </c>
      <c r="F44">
        <v>6.57</v>
      </c>
      <c r="G44">
        <v>3.72</v>
      </c>
      <c r="H44">
        <v>3.08</v>
      </c>
      <c r="I44" t="s">
        <v>153</v>
      </c>
      <c r="J44" t="s">
        <v>153</v>
      </c>
      <c r="K44" t="s">
        <v>153</v>
      </c>
      <c r="L44" t="s">
        <v>153</v>
      </c>
      <c r="M44" t="s">
        <v>153</v>
      </c>
    </row>
    <row r="45" spans="4:13">
      <c r="D45" t="s">
        <v>189</v>
      </c>
    </row>
    <row r="46" spans="4:13">
      <c r="D46" t="s">
        <v>187</v>
      </c>
      <c r="E46">
        <v>4.46</v>
      </c>
      <c r="F46">
        <v>7.3</v>
      </c>
      <c r="G46">
        <v>4.13</v>
      </c>
      <c r="H46">
        <v>3.49</v>
      </c>
      <c r="I46">
        <v>19.84</v>
      </c>
      <c r="J46">
        <v>16.850000000000001</v>
      </c>
      <c r="K46">
        <v>3.05</v>
      </c>
      <c r="L46">
        <v>2.82</v>
      </c>
      <c r="M46">
        <v>2.17</v>
      </c>
    </row>
    <row r="47" spans="4:13">
      <c r="D47" t="s">
        <v>188</v>
      </c>
      <c r="E47">
        <v>4.0199999999999996</v>
      </c>
      <c r="F47">
        <v>6.57</v>
      </c>
      <c r="G47">
        <v>3.72</v>
      </c>
      <c r="H47">
        <v>3.08</v>
      </c>
      <c r="I47">
        <v>62.11</v>
      </c>
      <c r="J47">
        <v>58.3</v>
      </c>
      <c r="K47">
        <v>63.39</v>
      </c>
      <c r="L47">
        <v>62.77</v>
      </c>
      <c r="M47">
        <v>55.81</v>
      </c>
    </row>
    <row r="48" spans="4:13">
      <c r="D48" t="s">
        <v>190</v>
      </c>
    </row>
    <row r="49" spans="4:13">
      <c r="D49" t="s">
        <v>191</v>
      </c>
      <c r="E49">
        <v>45.17</v>
      </c>
      <c r="F49">
        <v>45.31</v>
      </c>
      <c r="G49">
        <v>50.1</v>
      </c>
      <c r="H49" t="s">
        <v>153</v>
      </c>
    </row>
    <row r="50" spans="4:13">
      <c r="D50" t="s">
        <v>192</v>
      </c>
      <c r="E50">
        <v>47.15</v>
      </c>
      <c r="F50">
        <v>47.3</v>
      </c>
      <c r="G50">
        <v>52.3</v>
      </c>
      <c r="H50" t="s">
        <v>153</v>
      </c>
      <c r="I50" t="s">
        <v>153</v>
      </c>
      <c r="J50" t="s">
        <v>153</v>
      </c>
      <c r="K50" t="s">
        <v>153</v>
      </c>
      <c r="L50" t="s">
        <v>153</v>
      </c>
      <c r="M50" t="s">
        <v>153</v>
      </c>
    </row>
    <row r="51" spans="4:13">
      <c r="D51" t="s">
        <v>193</v>
      </c>
      <c r="I51" t="s">
        <v>153</v>
      </c>
      <c r="J51" t="s">
        <v>153</v>
      </c>
      <c r="K51" t="s">
        <v>153</v>
      </c>
      <c r="L51" t="s">
        <v>153</v>
      </c>
      <c r="M51" t="s">
        <v>153</v>
      </c>
    </row>
    <row r="52" spans="4:13">
      <c r="D52" t="s">
        <v>194</v>
      </c>
      <c r="I52" t="s">
        <v>153</v>
      </c>
      <c r="J52" t="s">
        <v>153</v>
      </c>
      <c r="K52" t="s">
        <v>153</v>
      </c>
      <c r="L52" t="s">
        <v>153</v>
      </c>
      <c r="M52" t="s">
        <v>153</v>
      </c>
    </row>
    <row r="53" spans="4:13">
      <c r="D53" t="e">
        <f>- Number of shares (Crores)</f>
        <v>#NAME?</v>
      </c>
      <c r="E53">
        <v>24.92</v>
      </c>
      <c r="F53">
        <v>25.06</v>
      </c>
      <c r="G53">
        <v>22.16</v>
      </c>
      <c r="H53" t="s">
        <v>153</v>
      </c>
    </row>
    <row r="54" spans="4:13">
      <c r="D54" t="s">
        <v>195</v>
      </c>
      <c r="E54">
        <v>49.22</v>
      </c>
      <c r="F54">
        <v>49.64</v>
      </c>
      <c r="G54">
        <v>48.49</v>
      </c>
      <c r="H54" t="s">
        <v>153</v>
      </c>
      <c r="I54" t="s">
        <v>153</v>
      </c>
      <c r="J54" t="s">
        <v>153</v>
      </c>
      <c r="K54" t="s">
        <v>153</v>
      </c>
      <c r="L54" t="s">
        <v>153</v>
      </c>
      <c r="M54" t="s">
        <v>153</v>
      </c>
    </row>
    <row r="55" spans="4:13">
      <c r="D55" t="s">
        <v>196</v>
      </c>
      <c r="E55">
        <v>26.01</v>
      </c>
      <c r="F55">
        <v>26.16</v>
      </c>
      <c r="G55">
        <v>23.13</v>
      </c>
      <c r="H55" t="s">
        <v>153</v>
      </c>
      <c r="I55" t="s">
        <v>153</v>
      </c>
      <c r="J55" t="s">
        <v>153</v>
      </c>
      <c r="K55" t="s">
        <v>153</v>
      </c>
      <c r="L55" t="s">
        <v>153</v>
      </c>
      <c r="M55" t="s">
        <v>153</v>
      </c>
    </row>
    <row r="56" spans="4:13">
      <c r="D56" t="s">
        <v>197</v>
      </c>
      <c r="I56" t="s">
        <v>153</v>
      </c>
      <c r="J56" t="s">
        <v>153</v>
      </c>
      <c r="K56" t="s">
        <v>153</v>
      </c>
      <c r="L56" t="s">
        <v>153</v>
      </c>
      <c r="M56" t="s">
        <v>153</v>
      </c>
    </row>
    <row r="57" spans="4:13">
      <c r="D57" t="e">
        <f>- Number of shares (Crores)</f>
        <v>#NAME?</v>
      </c>
      <c r="E57">
        <v>25.71</v>
      </c>
      <c r="F57">
        <v>25.42</v>
      </c>
      <c r="G57">
        <v>23.54</v>
      </c>
      <c r="H57" t="s">
        <v>153</v>
      </c>
      <c r="I57" t="s">
        <v>215</v>
      </c>
      <c r="J57" t="s">
        <v>216</v>
      </c>
      <c r="K57" t="s">
        <v>217</v>
      </c>
      <c r="L57" t="s">
        <v>218</v>
      </c>
      <c r="M57" t="s">
        <v>219</v>
      </c>
    </row>
    <row r="58" spans="4:13">
      <c r="D58" t="s">
        <v>195</v>
      </c>
      <c r="E58">
        <v>50.78</v>
      </c>
      <c r="F58">
        <v>50.36</v>
      </c>
      <c r="G58">
        <v>51.51</v>
      </c>
      <c r="H58" t="s">
        <v>153</v>
      </c>
    </row>
    <row r="59" spans="4:13">
      <c r="D59" t="s">
        <v>196</v>
      </c>
      <c r="E59">
        <v>26.84</v>
      </c>
      <c r="F59">
        <v>26.54</v>
      </c>
      <c r="G59">
        <v>24.57</v>
      </c>
      <c r="H59" t="s">
        <v>153</v>
      </c>
    </row>
    <row r="60" spans="4:13">
      <c r="D60" t="s">
        <v>198</v>
      </c>
      <c r="E60" t="s">
        <v>200</v>
      </c>
      <c r="F60" t="s">
        <v>201</v>
      </c>
      <c r="G60" t="s">
        <v>202</v>
      </c>
      <c r="H60" t="s">
        <v>203</v>
      </c>
    </row>
    <row r="62" spans="4:13">
      <c r="D62" t="s">
        <v>204</v>
      </c>
    </row>
  </sheetData>
  <mergeCells count="1">
    <mergeCell ref="I5:M5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L59"/>
  <sheetViews>
    <sheetView workbookViewId="0">
      <selection activeCell="G9" sqref="G9:G10"/>
    </sheetView>
  </sheetViews>
  <sheetFormatPr baseColWidth="10" defaultRowHeight="14" x14ac:dyDescent="0"/>
  <cols>
    <col min="4" max="4" width="52.5" bestFit="1" customWidth="1"/>
  </cols>
  <sheetData>
    <row r="3" spans="4:12">
      <c r="E3" t="s">
        <v>146</v>
      </c>
      <c r="F3" t="s">
        <v>147</v>
      </c>
      <c r="G3" t="s">
        <v>148</v>
      </c>
      <c r="H3" t="s">
        <v>149</v>
      </c>
      <c r="I3" t="s">
        <v>150</v>
      </c>
      <c r="J3" t="s">
        <v>207</v>
      </c>
      <c r="K3" t="s">
        <v>208</v>
      </c>
      <c r="L3" t="s">
        <v>209</v>
      </c>
    </row>
    <row r="5" spans="4:12">
      <c r="D5" t="s">
        <v>151</v>
      </c>
      <c r="E5" s="173">
        <v>1332.89</v>
      </c>
      <c r="F5" s="173">
        <v>1418.57</v>
      </c>
      <c r="G5" s="173">
        <v>1220.75</v>
      </c>
      <c r="H5" s="173">
        <v>1075.1300000000001</v>
      </c>
      <c r="I5" s="173">
        <v>1021.53</v>
      </c>
      <c r="J5">
        <v>852.23</v>
      </c>
      <c r="K5">
        <v>745.81</v>
      </c>
      <c r="L5">
        <v>712.92</v>
      </c>
    </row>
    <row r="6" spans="4:12">
      <c r="D6" t="s">
        <v>152</v>
      </c>
      <c r="E6">
        <v>1.82</v>
      </c>
      <c r="F6">
        <v>1</v>
      </c>
      <c r="G6">
        <v>0.37</v>
      </c>
      <c r="H6">
        <v>1.26</v>
      </c>
      <c r="I6" t="s">
        <v>153</v>
      </c>
      <c r="J6" t="s">
        <v>153</v>
      </c>
      <c r="K6" t="s">
        <v>153</v>
      </c>
      <c r="L6" t="s">
        <v>153</v>
      </c>
    </row>
    <row r="7" spans="4:12">
      <c r="D7" t="s">
        <v>154</v>
      </c>
      <c r="E7" s="173">
        <v>1334.71</v>
      </c>
      <c r="F7" s="173">
        <v>1419.57</v>
      </c>
      <c r="G7" s="173">
        <v>1221.1199999999999</v>
      </c>
      <c r="H7" s="173">
        <v>1076.3900000000001</v>
      </c>
      <c r="I7" s="173">
        <v>1021.53</v>
      </c>
      <c r="J7">
        <v>852.23</v>
      </c>
      <c r="K7">
        <v>745.81</v>
      </c>
      <c r="L7">
        <v>712.92</v>
      </c>
    </row>
    <row r="8" spans="4:12">
      <c r="D8" t="s">
        <v>155</v>
      </c>
    </row>
    <row r="9" spans="4:12">
      <c r="D9" t="s">
        <v>156</v>
      </c>
      <c r="E9">
        <v>937.22</v>
      </c>
      <c r="F9">
        <v>791.53</v>
      </c>
      <c r="G9">
        <v>649.35</v>
      </c>
      <c r="H9">
        <v>561.92999999999995</v>
      </c>
      <c r="I9">
        <v>755.37</v>
      </c>
      <c r="J9">
        <v>599.51</v>
      </c>
      <c r="K9">
        <v>504.43</v>
      </c>
      <c r="L9">
        <v>436.89</v>
      </c>
    </row>
    <row r="10" spans="4:12">
      <c r="D10" t="s">
        <v>157</v>
      </c>
      <c r="E10">
        <v>167.3</v>
      </c>
      <c r="F10">
        <v>228.86</v>
      </c>
      <c r="G10">
        <v>226.4</v>
      </c>
      <c r="H10">
        <v>273.94</v>
      </c>
      <c r="I10">
        <v>0</v>
      </c>
      <c r="J10" t="s">
        <v>153</v>
      </c>
      <c r="K10" t="s">
        <v>153</v>
      </c>
      <c r="L10" t="s">
        <v>153</v>
      </c>
    </row>
    <row r="11" spans="4:12">
      <c r="D11" t="s">
        <v>158</v>
      </c>
      <c r="E11">
        <v>16.96</v>
      </c>
      <c r="F11">
        <v>19.03</v>
      </c>
      <c r="G11">
        <v>7.42</v>
      </c>
      <c r="H11">
        <v>-41.6</v>
      </c>
      <c r="I11">
        <v>-149.86000000000001</v>
      </c>
      <c r="J11">
        <v>-125.72</v>
      </c>
      <c r="K11">
        <v>-71.790000000000006</v>
      </c>
      <c r="L11">
        <v>-88.85</v>
      </c>
    </row>
    <row r="12" spans="4:12">
      <c r="D12" t="s">
        <v>159</v>
      </c>
      <c r="E12" t="s">
        <v>153</v>
      </c>
      <c r="F12" t="s">
        <v>153</v>
      </c>
      <c r="G12" t="s">
        <v>153</v>
      </c>
      <c r="H12" t="s">
        <v>153</v>
      </c>
      <c r="I12" t="s">
        <v>153</v>
      </c>
      <c r="J12" t="s">
        <v>153</v>
      </c>
      <c r="K12" t="s">
        <v>153</v>
      </c>
      <c r="L12" t="s">
        <v>153</v>
      </c>
    </row>
    <row r="13" spans="4:12">
      <c r="D13" t="s">
        <v>160</v>
      </c>
      <c r="E13">
        <v>29.63</v>
      </c>
      <c r="F13">
        <v>28.53</v>
      </c>
      <c r="G13">
        <v>25.09</v>
      </c>
      <c r="H13">
        <v>31.02</v>
      </c>
      <c r="I13">
        <v>25.35</v>
      </c>
      <c r="J13">
        <v>23.92</v>
      </c>
      <c r="K13">
        <v>22.2</v>
      </c>
      <c r="L13">
        <v>26</v>
      </c>
    </row>
    <row r="14" spans="4:12">
      <c r="D14" t="s">
        <v>161</v>
      </c>
      <c r="E14">
        <v>20.46</v>
      </c>
      <c r="F14">
        <v>14.47</v>
      </c>
      <c r="G14">
        <v>11.98</v>
      </c>
      <c r="H14">
        <v>12.09</v>
      </c>
      <c r="I14">
        <v>10.119999999999999</v>
      </c>
      <c r="J14">
        <v>12.56</v>
      </c>
      <c r="K14">
        <v>13.23</v>
      </c>
      <c r="L14">
        <v>12.51</v>
      </c>
    </row>
    <row r="15" spans="4:12">
      <c r="D15" t="s">
        <v>162</v>
      </c>
      <c r="E15" t="s">
        <v>153</v>
      </c>
      <c r="F15" t="s">
        <v>153</v>
      </c>
      <c r="G15" t="s">
        <v>153</v>
      </c>
      <c r="H15" t="s">
        <v>153</v>
      </c>
      <c r="I15" t="s">
        <v>153</v>
      </c>
      <c r="J15" t="s">
        <v>153</v>
      </c>
      <c r="K15" t="s">
        <v>153</v>
      </c>
      <c r="L15" t="s">
        <v>153</v>
      </c>
    </row>
    <row r="16" spans="4:12">
      <c r="D16" t="s">
        <v>163</v>
      </c>
      <c r="E16" t="s">
        <v>153</v>
      </c>
      <c r="F16" t="s">
        <v>153</v>
      </c>
      <c r="G16" t="s">
        <v>153</v>
      </c>
      <c r="H16" t="s">
        <v>153</v>
      </c>
      <c r="I16" t="s">
        <v>153</v>
      </c>
      <c r="J16" t="s">
        <v>153</v>
      </c>
      <c r="K16" t="s">
        <v>153</v>
      </c>
      <c r="L16" t="s">
        <v>153</v>
      </c>
    </row>
    <row r="17" spans="4:12">
      <c r="D17" t="s">
        <v>164</v>
      </c>
      <c r="E17" t="s">
        <v>153</v>
      </c>
      <c r="F17" t="s">
        <v>153</v>
      </c>
      <c r="G17" t="s">
        <v>153</v>
      </c>
      <c r="H17" t="s">
        <v>153</v>
      </c>
      <c r="I17" t="s">
        <v>153</v>
      </c>
      <c r="J17" t="s">
        <v>153</v>
      </c>
      <c r="K17" t="s">
        <v>153</v>
      </c>
      <c r="L17" t="s">
        <v>153</v>
      </c>
    </row>
    <row r="18" spans="4:12">
      <c r="D18" t="s">
        <v>165</v>
      </c>
      <c r="E18" t="s">
        <v>153</v>
      </c>
      <c r="F18" t="s">
        <v>153</v>
      </c>
      <c r="G18" t="s">
        <v>153</v>
      </c>
      <c r="H18" t="s">
        <v>153</v>
      </c>
      <c r="I18" t="s">
        <v>153</v>
      </c>
      <c r="J18" t="s">
        <v>153</v>
      </c>
      <c r="K18" t="s">
        <v>153</v>
      </c>
      <c r="L18" t="s">
        <v>153</v>
      </c>
    </row>
    <row r="19" spans="4:12">
      <c r="D19" t="s">
        <v>166</v>
      </c>
      <c r="E19" t="s">
        <v>153</v>
      </c>
      <c r="F19" t="s">
        <v>153</v>
      </c>
      <c r="G19" t="s">
        <v>153</v>
      </c>
      <c r="H19" t="s">
        <v>153</v>
      </c>
      <c r="I19" t="s">
        <v>153</v>
      </c>
      <c r="J19" t="s">
        <v>153</v>
      </c>
      <c r="K19" t="s">
        <v>153</v>
      </c>
      <c r="L19" t="s">
        <v>153</v>
      </c>
    </row>
    <row r="20" spans="4:12">
      <c r="D20" t="s">
        <v>167</v>
      </c>
      <c r="E20">
        <v>180.56</v>
      </c>
      <c r="F20">
        <v>204.67</v>
      </c>
      <c r="G20">
        <v>193.55</v>
      </c>
      <c r="H20">
        <v>217.64</v>
      </c>
      <c r="I20">
        <v>261.60000000000002</v>
      </c>
      <c r="J20">
        <v>251.54</v>
      </c>
      <c r="K20">
        <v>195.58</v>
      </c>
      <c r="L20">
        <v>260.3</v>
      </c>
    </row>
    <row r="21" spans="4:12">
      <c r="D21" t="s">
        <v>168</v>
      </c>
      <c r="E21">
        <v>-17.420000000000002</v>
      </c>
      <c r="F21">
        <v>132.47999999999999</v>
      </c>
      <c r="G21">
        <v>107.33</v>
      </c>
      <c r="H21">
        <v>21.37</v>
      </c>
      <c r="I21">
        <v>118.95</v>
      </c>
      <c r="J21">
        <v>90.42</v>
      </c>
      <c r="K21">
        <v>82.16</v>
      </c>
      <c r="L21">
        <v>66.069999999999993</v>
      </c>
    </row>
    <row r="22" spans="4:12">
      <c r="D22" t="s">
        <v>169</v>
      </c>
      <c r="E22">
        <v>3.61</v>
      </c>
      <c r="F22">
        <v>2.56</v>
      </c>
      <c r="G22">
        <v>2.63</v>
      </c>
      <c r="H22">
        <v>339.84</v>
      </c>
      <c r="I22">
        <v>1.53</v>
      </c>
      <c r="J22">
        <v>2.2400000000000002</v>
      </c>
      <c r="K22">
        <v>0.35</v>
      </c>
      <c r="L22">
        <v>11.01</v>
      </c>
    </row>
    <row r="23" spans="4:12">
      <c r="D23" t="s">
        <v>170</v>
      </c>
      <c r="E23">
        <v>-13.81</v>
      </c>
      <c r="F23">
        <v>135.04</v>
      </c>
      <c r="G23">
        <v>109.96</v>
      </c>
      <c r="H23">
        <v>361.21</v>
      </c>
      <c r="I23">
        <v>120.48</v>
      </c>
      <c r="J23">
        <v>92.66</v>
      </c>
      <c r="K23">
        <v>82.51</v>
      </c>
      <c r="L23">
        <v>77.08</v>
      </c>
    </row>
    <row r="24" spans="4:12">
      <c r="D24" t="s">
        <v>171</v>
      </c>
      <c r="E24">
        <v>105.24</v>
      </c>
      <c r="F24">
        <v>95.17</v>
      </c>
      <c r="G24">
        <v>98.07</v>
      </c>
      <c r="H24">
        <v>95.83</v>
      </c>
      <c r="I24">
        <v>84.54</v>
      </c>
      <c r="J24">
        <v>70.42</v>
      </c>
      <c r="K24">
        <v>55.93</v>
      </c>
      <c r="L24">
        <v>72.44</v>
      </c>
    </row>
    <row r="25" spans="4:12">
      <c r="D25" t="s">
        <v>172</v>
      </c>
      <c r="E25">
        <v>-119.05</v>
      </c>
      <c r="F25">
        <v>39.869999999999997</v>
      </c>
      <c r="G25">
        <v>11.89</v>
      </c>
      <c r="H25">
        <v>265.38</v>
      </c>
      <c r="I25">
        <v>35.94</v>
      </c>
      <c r="J25">
        <v>22.24</v>
      </c>
      <c r="K25">
        <v>26.58</v>
      </c>
      <c r="L25">
        <v>4.6399999999999997</v>
      </c>
    </row>
    <row r="26" spans="4:12">
      <c r="D26" t="s">
        <v>173</v>
      </c>
      <c r="E26" t="s">
        <v>153</v>
      </c>
      <c r="F26" t="s">
        <v>153</v>
      </c>
      <c r="G26" t="s">
        <v>153</v>
      </c>
      <c r="H26" t="s">
        <v>153</v>
      </c>
      <c r="I26" t="s">
        <v>153</v>
      </c>
      <c r="J26" t="s">
        <v>153</v>
      </c>
      <c r="K26" t="s">
        <v>153</v>
      </c>
      <c r="L26" t="s">
        <v>153</v>
      </c>
    </row>
    <row r="27" spans="4:12">
      <c r="D27" t="s">
        <v>174</v>
      </c>
      <c r="E27">
        <v>-119.05</v>
      </c>
      <c r="F27">
        <v>39.869999999999997</v>
      </c>
      <c r="G27">
        <v>11.89</v>
      </c>
      <c r="H27">
        <v>265.38</v>
      </c>
      <c r="I27">
        <v>35.94</v>
      </c>
      <c r="J27">
        <v>22.24</v>
      </c>
      <c r="K27">
        <v>26.58</v>
      </c>
      <c r="L27">
        <v>4.6399999999999997</v>
      </c>
    </row>
    <row r="28" spans="4:12">
      <c r="D28" t="s">
        <v>175</v>
      </c>
      <c r="E28">
        <v>-24.63</v>
      </c>
      <c r="F28">
        <v>1.47</v>
      </c>
      <c r="G28">
        <v>6.14</v>
      </c>
      <c r="H28">
        <v>40.53</v>
      </c>
      <c r="I28">
        <v>-9.16</v>
      </c>
      <c r="J28">
        <v>0.19</v>
      </c>
      <c r="K28">
        <v>-6.17</v>
      </c>
      <c r="L28">
        <v>-0.05</v>
      </c>
    </row>
    <row r="29" spans="4:12">
      <c r="D29" t="s">
        <v>176</v>
      </c>
      <c r="E29">
        <v>-94.42</v>
      </c>
      <c r="F29">
        <v>38.4</v>
      </c>
      <c r="G29">
        <v>5.75</v>
      </c>
      <c r="H29">
        <v>224.85</v>
      </c>
      <c r="I29">
        <v>45.1</v>
      </c>
      <c r="J29">
        <v>22.05</v>
      </c>
      <c r="K29">
        <v>32.75</v>
      </c>
      <c r="L29">
        <v>4.6900000000000004</v>
      </c>
    </row>
    <row r="30" spans="4:12">
      <c r="D30" t="s">
        <v>177</v>
      </c>
      <c r="E30" t="s">
        <v>153</v>
      </c>
      <c r="F30" t="s">
        <v>153</v>
      </c>
      <c r="G30" t="s">
        <v>153</v>
      </c>
      <c r="H30" t="s">
        <v>153</v>
      </c>
      <c r="I30" t="s">
        <v>153</v>
      </c>
      <c r="J30" t="s">
        <v>153</v>
      </c>
      <c r="K30" t="s">
        <v>153</v>
      </c>
      <c r="L30" t="s">
        <v>153</v>
      </c>
    </row>
    <row r="31" spans="4:12">
      <c r="D31" t="s">
        <v>178</v>
      </c>
      <c r="E31" t="s">
        <v>153</v>
      </c>
      <c r="F31">
        <v>-15.27</v>
      </c>
      <c r="G31" t="s">
        <v>153</v>
      </c>
      <c r="H31">
        <v>-36.200000000000003</v>
      </c>
      <c r="I31">
        <v>-54.08</v>
      </c>
      <c r="J31">
        <v>-29.07</v>
      </c>
      <c r="K31">
        <v>-50</v>
      </c>
      <c r="L31" t="s">
        <v>153</v>
      </c>
    </row>
    <row r="32" spans="4:12">
      <c r="D32" t="s">
        <v>179</v>
      </c>
      <c r="E32">
        <v>-94.42</v>
      </c>
      <c r="F32">
        <v>23.13</v>
      </c>
      <c r="G32">
        <v>5.75</v>
      </c>
      <c r="H32">
        <v>188.65</v>
      </c>
      <c r="I32">
        <v>-8.98</v>
      </c>
      <c r="J32">
        <v>-7.02</v>
      </c>
      <c r="K32">
        <v>-17.25</v>
      </c>
      <c r="L32">
        <v>4.6900000000000004</v>
      </c>
    </row>
    <row r="33" spans="4:12">
      <c r="D33" t="s">
        <v>180</v>
      </c>
      <c r="E33" t="s">
        <v>153</v>
      </c>
      <c r="F33" t="s">
        <v>153</v>
      </c>
      <c r="G33" t="s">
        <v>153</v>
      </c>
      <c r="H33" t="s">
        <v>153</v>
      </c>
      <c r="I33" t="s">
        <v>153</v>
      </c>
      <c r="J33" t="s">
        <v>153</v>
      </c>
      <c r="K33" t="s">
        <v>153</v>
      </c>
      <c r="L33" t="s">
        <v>153</v>
      </c>
    </row>
    <row r="34" spans="4:12">
      <c r="D34" t="s">
        <v>181</v>
      </c>
      <c r="E34" t="s">
        <v>153</v>
      </c>
      <c r="F34" t="s">
        <v>153</v>
      </c>
      <c r="G34" t="s">
        <v>153</v>
      </c>
      <c r="H34" t="s">
        <v>153</v>
      </c>
      <c r="I34" t="s">
        <v>153</v>
      </c>
      <c r="J34" t="s">
        <v>153</v>
      </c>
      <c r="K34" t="s">
        <v>153</v>
      </c>
      <c r="L34" t="s">
        <v>153</v>
      </c>
    </row>
    <row r="35" spans="4:12">
      <c r="D35" t="s">
        <v>182</v>
      </c>
      <c r="E35">
        <v>-94.42</v>
      </c>
      <c r="F35">
        <v>23.13</v>
      </c>
      <c r="G35">
        <v>5.75</v>
      </c>
      <c r="H35">
        <v>188.65</v>
      </c>
      <c r="I35">
        <v>-8.98</v>
      </c>
      <c r="J35">
        <v>-7.02</v>
      </c>
      <c r="K35">
        <v>-17.25</v>
      </c>
      <c r="L35">
        <v>4.6900000000000004</v>
      </c>
    </row>
    <row r="36" spans="4:12">
      <c r="D36" t="s">
        <v>183</v>
      </c>
      <c r="E36">
        <v>35.24</v>
      </c>
      <c r="F36">
        <v>35.24</v>
      </c>
      <c r="G36">
        <v>28.19</v>
      </c>
      <c r="H36">
        <v>28.19</v>
      </c>
      <c r="I36">
        <v>28.19</v>
      </c>
      <c r="J36">
        <v>28.19</v>
      </c>
      <c r="K36">
        <v>28.19</v>
      </c>
      <c r="L36">
        <v>19.600000000000001</v>
      </c>
    </row>
    <row r="37" spans="4:12">
      <c r="D37" t="s">
        <v>184</v>
      </c>
      <c r="E37">
        <v>338.06</v>
      </c>
      <c r="F37">
        <v>430.52</v>
      </c>
      <c r="G37">
        <v>307.70999999999998</v>
      </c>
      <c r="H37">
        <v>303.43</v>
      </c>
      <c r="I37">
        <v>133.91</v>
      </c>
      <c r="J37">
        <v>151.44</v>
      </c>
      <c r="K37">
        <v>140.61000000000001</v>
      </c>
      <c r="L37">
        <v>101.65</v>
      </c>
    </row>
    <row r="38" spans="4:12">
      <c r="D38" t="s">
        <v>185</v>
      </c>
      <c r="E38" t="s">
        <v>153</v>
      </c>
      <c r="F38" t="s">
        <v>153</v>
      </c>
      <c r="G38" t="s">
        <v>153</v>
      </c>
      <c r="H38" t="s">
        <v>153</v>
      </c>
      <c r="I38" t="s">
        <v>153</v>
      </c>
      <c r="J38" t="s">
        <v>153</v>
      </c>
      <c r="K38" t="s">
        <v>153</v>
      </c>
      <c r="L38" t="s">
        <v>153</v>
      </c>
    </row>
    <row r="39" spans="4:12">
      <c r="D39" t="s">
        <v>186</v>
      </c>
    </row>
    <row r="40" spans="4:12">
      <c r="D40" t="s">
        <v>187</v>
      </c>
      <c r="E40">
        <v>-26.79</v>
      </c>
      <c r="F40">
        <v>7.59</v>
      </c>
      <c r="G40">
        <v>2.04</v>
      </c>
      <c r="H40">
        <v>79.75</v>
      </c>
      <c r="I40">
        <v>16</v>
      </c>
      <c r="J40">
        <v>7.82</v>
      </c>
      <c r="K40">
        <v>12.37</v>
      </c>
      <c r="L40" t="s">
        <v>153</v>
      </c>
    </row>
    <row r="41" spans="4:12">
      <c r="D41" t="s">
        <v>188</v>
      </c>
      <c r="E41">
        <v>-26.79</v>
      </c>
      <c r="F41">
        <v>7.59</v>
      </c>
      <c r="G41">
        <v>2.04</v>
      </c>
      <c r="H41">
        <v>79.75</v>
      </c>
      <c r="I41">
        <v>16</v>
      </c>
      <c r="J41">
        <v>7.82</v>
      </c>
      <c r="K41">
        <v>12.37</v>
      </c>
      <c r="L41" t="s">
        <v>153</v>
      </c>
    </row>
    <row r="42" spans="4:12">
      <c r="D42" t="s">
        <v>189</v>
      </c>
    </row>
    <row r="43" spans="4:12">
      <c r="D43" t="s">
        <v>187</v>
      </c>
      <c r="E43">
        <v>-26.79</v>
      </c>
      <c r="F43">
        <v>7.59</v>
      </c>
      <c r="G43">
        <v>2.04</v>
      </c>
      <c r="H43">
        <v>66.91</v>
      </c>
      <c r="I43">
        <v>-3.18</v>
      </c>
      <c r="J43">
        <v>-2.4900000000000002</v>
      </c>
      <c r="K43">
        <v>-6.52</v>
      </c>
      <c r="L43">
        <v>2.39</v>
      </c>
    </row>
    <row r="44" spans="4:12">
      <c r="D44" t="s">
        <v>188</v>
      </c>
      <c r="E44">
        <v>-26.79</v>
      </c>
      <c r="F44">
        <v>7.59</v>
      </c>
      <c r="G44">
        <v>2.04</v>
      </c>
      <c r="H44">
        <v>66.91</v>
      </c>
      <c r="I44">
        <v>-3.18</v>
      </c>
      <c r="J44">
        <v>-2.4900000000000002</v>
      </c>
      <c r="K44">
        <v>-6.52</v>
      </c>
      <c r="L44">
        <v>2.39</v>
      </c>
    </row>
    <row r="45" spans="4:12">
      <c r="D45" t="s">
        <v>190</v>
      </c>
    </row>
    <row r="46" spans="4:12">
      <c r="D46" t="s">
        <v>191</v>
      </c>
      <c r="E46">
        <v>1.7</v>
      </c>
      <c r="F46">
        <v>1.32</v>
      </c>
      <c r="G46">
        <v>1.32</v>
      </c>
      <c r="H46">
        <v>1.45</v>
      </c>
      <c r="I46">
        <v>1.56</v>
      </c>
      <c r="J46">
        <v>1.7</v>
      </c>
      <c r="K46">
        <v>1.83</v>
      </c>
      <c r="L46">
        <v>1.1000000000000001</v>
      </c>
    </row>
    <row r="47" spans="4:12">
      <c r="D47" t="s">
        <v>192</v>
      </c>
      <c r="E47">
        <v>48.1</v>
      </c>
      <c r="F47">
        <v>46.65</v>
      </c>
      <c r="G47">
        <v>46.65</v>
      </c>
      <c r="H47">
        <v>51.6</v>
      </c>
      <c r="I47">
        <v>55.26</v>
      </c>
      <c r="J47">
        <v>50.22</v>
      </c>
      <c r="K47">
        <v>64.900000000000006</v>
      </c>
      <c r="L47">
        <v>55.87</v>
      </c>
    </row>
    <row r="48" spans="4:12">
      <c r="D48" t="s">
        <v>193</v>
      </c>
    </row>
    <row r="49" spans="4:12">
      <c r="D49" t="s">
        <v>194</v>
      </c>
    </row>
    <row r="50" spans="4:12">
      <c r="D50" t="e">
        <f>- Number of shares (Crores)</f>
        <v>#NAME?</v>
      </c>
      <c r="E50" t="s">
        <v>153</v>
      </c>
      <c r="F50" t="s">
        <v>153</v>
      </c>
      <c r="G50" t="s">
        <v>153</v>
      </c>
      <c r="H50" t="s">
        <v>153</v>
      </c>
      <c r="I50" t="s">
        <v>153</v>
      </c>
      <c r="J50" t="s">
        <v>153</v>
      </c>
      <c r="K50" t="s">
        <v>153</v>
      </c>
      <c r="L50" t="s">
        <v>153</v>
      </c>
    </row>
    <row r="51" spans="4:12">
      <c r="D51" t="s">
        <v>195</v>
      </c>
      <c r="E51" t="s">
        <v>153</v>
      </c>
      <c r="F51" t="s">
        <v>153</v>
      </c>
      <c r="G51" t="s">
        <v>153</v>
      </c>
      <c r="H51" t="s">
        <v>153</v>
      </c>
      <c r="I51" t="s">
        <v>153</v>
      </c>
      <c r="J51" t="s">
        <v>153</v>
      </c>
      <c r="K51" t="s">
        <v>153</v>
      </c>
      <c r="L51" t="s">
        <v>153</v>
      </c>
    </row>
    <row r="52" spans="4:12">
      <c r="D52" t="s">
        <v>196</v>
      </c>
      <c r="E52" t="s">
        <v>153</v>
      </c>
      <c r="F52" t="s">
        <v>153</v>
      </c>
      <c r="G52" t="s">
        <v>153</v>
      </c>
      <c r="H52" t="s">
        <v>153</v>
      </c>
      <c r="I52" t="s">
        <v>153</v>
      </c>
      <c r="J52" t="s">
        <v>153</v>
      </c>
      <c r="K52" t="s">
        <v>153</v>
      </c>
      <c r="L52" t="s">
        <v>153</v>
      </c>
    </row>
    <row r="53" spans="4:12">
      <c r="D53" t="s">
        <v>197</v>
      </c>
    </row>
    <row r="54" spans="4:12">
      <c r="D54" t="e">
        <f>- Number of shares (Crores)</f>
        <v>#NAME?</v>
      </c>
      <c r="E54">
        <v>1.83</v>
      </c>
      <c r="F54">
        <v>1.5</v>
      </c>
      <c r="G54">
        <v>1.5</v>
      </c>
      <c r="H54">
        <v>1.36</v>
      </c>
      <c r="I54">
        <v>1.26</v>
      </c>
      <c r="J54" t="s">
        <v>153</v>
      </c>
      <c r="K54" t="s">
        <v>153</v>
      </c>
      <c r="L54" t="s">
        <v>153</v>
      </c>
    </row>
    <row r="55" spans="4:12">
      <c r="D55" t="s">
        <v>195</v>
      </c>
      <c r="E55">
        <v>100</v>
      </c>
      <c r="F55">
        <v>100</v>
      </c>
      <c r="G55">
        <v>100</v>
      </c>
      <c r="H55">
        <v>100</v>
      </c>
      <c r="I55">
        <v>100</v>
      </c>
      <c r="J55" t="s">
        <v>153</v>
      </c>
      <c r="K55" t="s">
        <v>153</v>
      </c>
      <c r="L55" t="s">
        <v>153</v>
      </c>
    </row>
    <row r="56" spans="4:12">
      <c r="D56" t="s">
        <v>196</v>
      </c>
      <c r="E56">
        <v>51.9</v>
      </c>
      <c r="F56">
        <v>53.35</v>
      </c>
      <c r="G56">
        <v>53.35</v>
      </c>
      <c r="H56">
        <v>48.4</v>
      </c>
      <c r="I56">
        <v>44.74</v>
      </c>
      <c r="J56" t="s">
        <v>153</v>
      </c>
      <c r="K56" t="s">
        <v>153</v>
      </c>
      <c r="L56" t="s">
        <v>153</v>
      </c>
    </row>
    <row r="57" spans="4:12">
      <c r="D57" t="s">
        <v>198</v>
      </c>
      <c r="E57" t="s">
        <v>199</v>
      </c>
      <c r="F57" t="s">
        <v>200</v>
      </c>
      <c r="G57" t="s">
        <v>201</v>
      </c>
      <c r="H57" t="s">
        <v>202</v>
      </c>
      <c r="I57" t="s">
        <v>203</v>
      </c>
      <c r="J57" t="s">
        <v>210</v>
      </c>
      <c r="K57" t="s">
        <v>211</v>
      </c>
      <c r="L57" t="s">
        <v>212</v>
      </c>
    </row>
    <row r="59" spans="4:12">
      <c r="D59" t="s">
        <v>204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BQ</vt:lpstr>
      <vt:lpstr>Competative Analysis - Text</vt:lpstr>
      <vt:lpstr>Competative Analysis - Numbers</vt:lpstr>
      <vt:lpstr>Sources</vt:lpstr>
      <vt:lpstr>TODO</vt:lpstr>
      <vt:lpstr>KRBL</vt:lpstr>
      <vt:lpstr>LT</vt:lpstr>
      <vt:lpstr>REI</vt:lpstr>
      <vt:lpstr>Kohinoor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EA26ZM</dc:creator>
  <cp:lastModifiedBy>Rupesh  Tatiya</cp:lastModifiedBy>
  <cp:lastPrinted>2015-05-01T10:35:12Z</cp:lastPrinted>
  <dcterms:created xsi:type="dcterms:W3CDTF">2015-04-28T06:39:09Z</dcterms:created>
  <dcterms:modified xsi:type="dcterms:W3CDTF">2015-07-19T11:32:36Z</dcterms:modified>
</cp:coreProperties>
</file>